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a Vargas\Desktop\Excel training\20170511 D-Lab_Session 2\"/>
    </mc:Choice>
  </mc:AlternateContent>
  <bookViews>
    <workbookView xWindow="0" yWindow="0" windowWidth="19200" windowHeight="7875" tabRatio="746"/>
  </bookViews>
  <sheets>
    <sheet name="Instructions" sheetId="3" r:id="rId1"/>
    <sheet name="Databases_Stepped Data" sheetId="7" r:id="rId2"/>
    <sheet name="Paste special" sheetId="8" r:id="rId3"/>
    <sheet name="Modeling_Scenarios" sheetId="4" r:id="rId4"/>
    <sheet name="Modeling_Daily production" sheetId="5" r:id="rId5"/>
    <sheet name="Modeling_Weekly production" sheetId="6" r:id="rId6"/>
  </sheets>
  <externalReferences>
    <externalReference r:id="rId7"/>
    <externalReference r:id="rId8"/>
    <externalReference r:id="rId9"/>
  </externalReferences>
  <definedNames>
    <definedName name="_a1" localSheetId="2">#REF!</definedName>
    <definedName name="_a1">#REF!</definedName>
    <definedName name="_xlnm._FilterDatabase" localSheetId="1" hidden="1">'Databases_Stepped Data'!$A$3:$E$62</definedName>
    <definedName name="_xlnm._FilterDatabase" localSheetId="4" hidden="1">'Modeling_Daily production'!$A$2:$H$100</definedName>
    <definedName name="anscount" hidden="1">1</definedName>
    <definedName name="APT_attributes" localSheetId="2">#REF!</definedName>
    <definedName name="APT_attributes">#REF!</definedName>
    <definedName name="assumption">'[1]OrdersOverview (Solutions)'!$D$9</definedName>
    <definedName name="categories" localSheetId="2">#REF!</definedName>
    <definedName name="categories">#REF!</definedName>
    <definedName name="client_date" localSheetId="2">#REF!</definedName>
    <definedName name="client_date">#REF!</definedName>
    <definedName name="client_title" localSheetId="2">#REF!</definedName>
    <definedName name="client_title">#REF!</definedName>
    <definedName name="client_username" localSheetId="2">#REF!</definedName>
    <definedName name="client_username">#REF!</definedName>
    <definedName name="CMin" localSheetId="2">#REF!</definedName>
    <definedName name="CMin">#REF!</definedName>
    <definedName name="discount">'[1]OrdersOverview (Solutions)'!$D$7</definedName>
    <definedName name="Esquina">[2]Offset!$B$2</definedName>
    <definedName name="Incentive" localSheetId="2">[3]Modeling_Scenarios!$C$5</definedName>
    <definedName name="Incentive">Modeling_Scenarios!$C$5</definedName>
    <definedName name="internal_chargecode" localSheetId="2">#REF!</definedName>
    <definedName name="internal_chargecode">#REF!</definedName>
    <definedName name="internal_date" localSheetId="2">#REF!</definedName>
    <definedName name="internal_date">#REF!</definedName>
    <definedName name="internal_hoursbilled" localSheetId="2">#REF!</definedName>
    <definedName name="internal_hoursbilled">#REF!</definedName>
    <definedName name="internal_title" localSheetId="2">#REF!</definedName>
    <definedName name="internal_title">#REF!</definedName>
    <definedName name="internal_username" localSheetId="2">#REF!</definedName>
    <definedName name="internal_username">#REF!</definedName>
    <definedName name="lowbound">'[1]OrdersOverview (Solutions)'!$D$10</definedName>
    <definedName name="mes">[2]Lookup!$D$17</definedName>
    <definedName name="Min_Prod" localSheetId="2">[3]Modeling_Scenarios!$C$4</definedName>
    <definedName name="Min_Prod">Modeling_Scenarios!$C$4</definedName>
    <definedName name="Número_mes">[2]Lookup!$C$17</definedName>
    <definedName name="Número_producto">[2]Lookup!$C$16</definedName>
    <definedName name="Pago" localSheetId="2">#REF!</definedName>
    <definedName name="Pago">#REF!</definedName>
    <definedName name="producto">[2]Lookup!$D$16</definedName>
    <definedName name="Referencia_Analistas">#REF!</definedName>
    <definedName name="Tabla_para_lookup">[2]Lookup!$B$2:$G$13</definedName>
    <definedName name="threshold">'[1]OrdersOverview (Solutions)'!$D$8</definedName>
    <definedName name="Utilidad">[2]Names!$B$17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8" l="1"/>
  <c r="B26" i="8"/>
  <c r="C27" i="4" l="1"/>
  <c r="D3" i="6"/>
  <c r="E3" i="6"/>
  <c r="F3" i="6"/>
  <c r="G3" i="6"/>
  <c r="D4" i="6"/>
  <c r="E4" i="6"/>
  <c r="F4" i="6"/>
  <c r="G4" i="6"/>
  <c r="D5" i="6"/>
  <c r="E5" i="6"/>
  <c r="F5" i="6"/>
  <c r="G5" i="6"/>
  <c r="D6" i="6"/>
  <c r="E6" i="6"/>
  <c r="F6" i="6"/>
  <c r="G6" i="6"/>
  <c r="D7" i="6"/>
  <c r="E7" i="6"/>
  <c r="F7" i="6"/>
  <c r="G7" i="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16" i="6"/>
  <c r="E16" i="6"/>
  <c r="F16" i="6"/>
  <c r="G16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3" i="6"/>
  <c r="G4" i="4" l="1"/>
  <c r="H4" i="4"/>
  <c r="I4" i="4"/>
  <c r="J4" i="4"/>
  <c r="G5" i="4"/>
  <c r="H5" i="4"/>
  <c r="I5" i="4"/>
  <c r="J5" i="4"/>
  <c r="G6" i="4"/>
  <c r="H6" i="4"/>
  <c r="I6" i="4"/>
  <c r="J6" i="4"/>
  <c r="G7" i="4"/>
  <c r="H7" i="4"/>
  <c r="I7" i="4"/>
  <c r="J7" i="4"/>
  <c r="G8" i="4"/>
  <c r="H8" i="4"/>
  <c r="I8" i="4"/>
  <c r="J8" i="4"/>
  <c r="G9" i="4"/>
  <c r="H9" i="4"/>
  <c r="I9" i="4"/>
  <c r="J9" i="4"/>
  <c r="G10" i="4"/>
  <c r="H10" i="4"/>
  <c r="I10" i="4"/>
  <c r="J10" i="4"/>
  <c r="G11" i="4"/>
  <c r="H11" i="4"/>
  <c r="I11" i="4"/>
  <c r="J11" i="4"/>
  <c r="G12" i="4"/>
  <c r="H12" i="4"/>
  <c r="I12" i="4"/>
  <c r="J12" i="4"/>
  <c r="G13" i="4"/>
  <c r="H13" i="4"/>
  <c r="I13" i="4"/>
  <c r="J13" i="4"/>
  <c r="G14" i="4"/>
  <c r="H14" i="4"/>
  <c r="I14" i="4"/>
  <c r="J14" i="4"/>
  <c r="G15" i="4"/>
  <c r="H15" i="4"/>
  <c r="I15" i="4"/>
  <c r="J15" i="4"/>
  <c r="G16" i="4"/>
  <c r="H16" i="4"/>
  <c r="I16" i="4"/>
  <c r="J16" i="4"/>
  <c r="G17" i="4"/>
  <c r="H17" i="4"/>
  <c r="I17" i="4"/>
  <c r="J17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4" i="4"/>
  <c r="C14" i="4" l="1"/>
  <c r="C13" i="4"/>
  <c r="B20" i="4" s="1"/>
</calcChain>
</file>

<file path=xl/sharedStrings.xml><?xml version="1.0" encoding="utf-8"?>
<sst xmlns="http://schemas.openxmlformats.org/spreadsheetml/2006/main" count="409" uniqueCount="118">
  <si>
    <t>Hospital</t>
  </si>
  <si>
    <t>Generic Name</t>
  </si>
  <si>
    <t>Strength</t>
  </si>
  <si>
    <t>Size</t>
  </si>
  <si>
    <t>BROWNVILLE HOSPITAL - 85242</t>
  </si>
  <si>
    <t>BRONCHOMED</t>
  </si>
  <si>
    <t>100MCG/ML</t>
  </si>
  <si>
    <t>4X1ML</t>
  </si>
  <si>
    <t>200MCG/0.4ML</t>
  </si>
  <si>
    <t>.4 ML</t>
  </si>
  <si>
    <t>300MCG/0.6ML</t>
  </si>
  <si>
    <t>.6 ML</t>
  </si>
  <si>
    <t>300MCG/ML</t>
  </si>
  <si>
    <t>1 ML</t>
  </si>
  <si>
    <t>500MCG/ML</t>
  </si>
  <si>
    <t>CONVULSOFIN</t>
  </si>
  <si>
    <t>CARLETON REGIONAL MEDICAL CENTER - 69037</t>
  </si>
  <si>
    <t>100MCG/0.5ML</t>
  </si>
  <si>
    <t>4X.5ML</t>
  </si>
  <si>
    <t>DURANIFIN</t>
  </si>
  <si>
    <t>10MU/ML</t>
  </si>
  <si>
    <t>6X2ML</t>
  </si>
  <si>
    <t>40MU/ML</t>
  </si>
  <si>
    <t>FARMITREXAT</t>
  </si>
  <si>
    <t>10X1ML</t>
  </si>
  <si>
    <t>CHILTON REGIONAL HOSPITAL - 16013</t>
  </si>
  <si>
    <t>6X1ML</t>
  </si>
  <si>
    <t>20MU/ML</t>
  </si>
  <si>
    <t>2MU/ML</t>
  </si>
  <si>
    <t>4MU/ML</t>
  </si>
  <si>
    <t>480MCG/1.6ML</t>
  </si>
  <si>
    <t>10X1.6ML</t>
  </si>
  <si>
    <t>ICHTHOLAN</t>
  </si>
  <si>
    <t>5MG</t>
  </si>
  <si>
    <t>7X1EA</t>
  </si>
  <si>
    <t>MOLSICOR</t>
  </si>
  <si>
    <t>6MG/0.6ML</t>
  </si>
  <si>
    <t>COLLEGE PARK MEDICAL CENTER - 86045</t>
  </si>
  <si>
    <t>300MCG/0.5ML</t>
  </si>
  <si>
    <t>10X.5ML</t>
  </si>
  <si>
    <t>480MCG/0.8ML</t>
  </si>
  <si>
    <t>10X.8ML</t>
  </si>
  <si>
    <t>CONSTANTINE REGIONAL HOSPITAL - 62528</t>
  </si>
  <si>
    <t>COTTONWOOD HOSPITAL - 75831</t>
  </si>
  <si>
    <t>200MCG/ML</t>
  </si>
  <si>
    <t>60MCG/ML</t>
  </si>
  <si>
    <t>25X1ML</t>
  </si>
  <si>
    <t>SPASMOFIDES</t>
  </si>
  <si>
    <t>5X1ML</t>
  </si>
  <si>
    <t>DALTON HOSPITAL - 80691</t>
  </si>
  <si>
    <t>DEARTHWOOD HEALTH SYSTEM - 56753</t>
  </si>
  <si>
    <t>3MU/ML</t>
  </si>
  <si>
    <t>Instructions</t>
  </si>
  <si>
    <t>Sales</t>
  </si>
  <si>
    <t>How many sales were generated for the Bronchomed drug?</t>
  </si>
  <si>
    <t>Which hospitals sold Bronchomed drugs?</t>
  </si>
  <si>
    <t>In how many sizes does the Duranifin drug come?</t>
  </si>
  <si>
    <t>How many sales were generated for Duranifin size 25X1ML</t>
  </si>
  <si>
    <t>Sensitivity Analysis</t>
  </si>
  <si>
    <t>Which percentage of the sales in Brownville Hospital went to Convulsofin</t>
  </si>
  <si>
    <t>Control Board</t>
  </si>
  <si>
    <t>Inputs</t>
  </si>
  <si>
    <t>Week</t>
  </si>
  <si>
    <t>Sistem 1</t>
  </si>
  <si>
    <t>Sistem 2</t>
  </si>
  <si>
    <t>Sistem 3</t>
  </si>
  <si>
    <t>Sistem 4</t>
  </si>
  <si>
    <t>Sistem 5</t>
  </si>
  <si>
    <t>Minimum production level</t>
  </si>
  <si>
    <t>Incentive per extra tonne above minimum level</t>
  </si>
  <si>
    <t>Values for minimum production</t>
  </si>
  <si>
    <t>Values for incentive</t>
  </si>
  <si>
    <t>Outcomes</t>
  </si>
  <si>
    <t>Total cost of incentive program</t>
  </si>
  <si>
    <t>Number of times the incentive was alloted</t>
  </si>
  <si>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</si>
  <si>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</si>
  <si>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</si>
  <si>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</si>
  <si>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</si>
  <si>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</si>
  <si>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</si>
  <si>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</si>
  <si>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9. Perform a Sensitivity Analysis in the "Modeling_Scenarios" tab, to see how the total cost of the incentive program works</t>
  </si>
  <si>
    <t>10. Use the conditional formatting to highlight the highest and lowest values of the sensitivity analysis table</t>
  </si>
  <si>
    <t>Goal Seek Analysis</t>
  </si>
  <si>
    <t>11. Use the Goal Seek function to determine the level of incentive (cell C5) in order to have a total program cost of $50,000, given a minimum production level of 5,000</t>
  </si>
  <si>
    <t>BROWNVILLE HOSPITAL, CARLETON REGIONAL MEDICAL CENTER, COTTONWOOD HOSPITAL, DALTON HOSPITAL</t>
  </si>
  <si>
    <t>Source: Drugstat, Drug Sales Repot, Run Date: 2/3/10, Page 1</t>
  </si>
  <si>
    <t>1. Copy and paste everything in the big rectangle as values</t>
  </si>
  <si>
    <t>2. Copy and paste the format of the blue cell on all of the values you just pasted</t>
  </si>
  <si>
    <t>3. Copy and paste the formula of the single cell (B26) to cell G26 without changing the format</t>
  </si>
  <si>
    <t>Concept</t>
  </si>
  <si>
    <t>1. Stepped Data</t>
  </si>
  <si>
    <t>1. Clean the stepped data into database format</t>
  </si>
  <si>
    <t>2. Paste Special</t>
  </si>
  <si>
    <t>2. C.f. sheet "2. Paste Special"</t>
  </si>
  <si>
    <t>3. Text to columns</t>
  </si>
  <si>
    <t>3. C.f. sheet "3. Text to Columns"</t>
  </si>
  <si>
    <t>4. Importing wizard</t>
  </si>
  <si>
    <t>4.1. Import the data from "Cleaning Data File"</t>
  </si>
  <si>
    <t>4.2. Bolden the headers</t>
  </si>
  <si>
    <t>5. Filtering &amp; Sorting</t>
  </si>
  <si>
    <t>5.1. Filter the data</t>
  </si>
  <si>
    <t>5.2. Sort the data by Hospital Name and Revenue</t>
  </si>
  <si>
    <t>6. Pivot Tables</t>
  </si>
  <si>
    <t>6. Create a Pivot Table based on the Hospital data and answer the following questions:</t>
  </si>
  <si>
    <t>7. Modeling</t>
  </si>
  <si>
    <t>7.1 Fill the weeks in the "Modeling_Daily Production" tab</t>
  </si>
  <si>
    <t>7.2. Fill the "Modeling_Weekly Production" tab</t>
  </si>
  <si>
    <t>8. Data Validation</t>
  </si>
  <si>
    <t>8.1. Use Data Validation to determine the possible production levels and incentives in the "Modeling_Scenarios" tab (cells C4 and C5)</t>
  </si>
  <si>
    <t>8.2. Determine which formula to use to compute the total cost of incentive program in the "Modeling_Scenarios" tab (cell C13)</t>
  </si>
  <si>
    <t>8.3. Determine which formula to use to compute the umber of times the incentive was alloted in the "Modeling_Scenarios" tab (cell C14)</t>
  </si>
  <si>
    <t>8.4. Play with the possible production levels and incentives in the "Modeling_Scenarios" tab, in order to see how the totals vary (cells C13 and C14)</t>
  </si>
  <si>
    <t>9. Sensitivity Analysis</t>
  </si>
  <si>
    <t>10. Conditional Formatting</t>
  </si>
  <si>
    <t>11. Goal Seek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</si>
</sst>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1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1" fillId="2" borderId="0" xfId="1" applyFill="1"/>
    <xf numFmtId="3" fontId="1" fillId="2" borderId="0" xfId="2" applyNumberFormat="1" applyFill="1"/>
    <xf numFmtId="0" fontId="0" fillId="2" borderId="0" xfId="0" applyFill="1"/>
    <xf numFmtId="0" fontId="0" fillId="2" borderId="0" xfId="0" applyFont="1" applyFill="1"/>
    <xf numFmtId="0" fontId="2" fillId="2" borderId="0" xfId="0" applyFont="1" applyFill="1"/>
    <xf numFmtId="6" fontId="0" fillId="3" borderId="1" xfId="0" applyNumberFormat="1" applyFont="1" applyFill="1" applyBorder="1"/>
    <xf numFmtId="0" fontId="0" fillId="3" borderId="1" xfId="0" applyFont="1" applyFill="1" applyBorder="1"/>
    <xf numFmtId="0" fontId="4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164" fontId="0" fillId="2" borderId="0" xfId="4" applyNumberFormat="1" applyFont="1" applyFill="1" applyBorder="1"/>
    <xf numFmtId="164" fontId="0" fillId="2" borderId="8" xfId="4" applyNumberFormat="1" applyFont="1" applyFill="1" applyBorder="1"/>
    <xf numFmtId="0" fontId="0" fillId="2" borderId="1" xfId="0" applyFill="1" applyBorder="1"/>
    <xf numFmtId="0" fontId="2" fillId="2" borderId="9" xfId="0" applyFont="1" applyFill="1" applyBorder="1"/>
    <xf numFmtId="164" fontId="0" fillId="2" borderId="0" xfId="4" applyNumberFormat="1" applyFont="1" applyFill="1"/>
    <xf numFmtId="8" fontId="0" fillId="2" borderId="0" xfId="0" applyNumberFormat="1" applyFill="1"/>
    <xf numFmtId="0" fontId="0" fillId="2" borderId="10" xfId="0" applyFill="1" applyBorder="1"/>
    <xf numFmtId="164" fontId="0" fillId="2" borderId="11" xfId="4" applyNumberFormat="1" applyFont="1" applyFill="1" applyBorder="1"/>
    <xf numFmtId="164" fontId="0" fillId="2" borderId="12" xfId="4" applyNumberFormat="1" applyFont="1" applyFill="1" applyBorder="1"/>
    <xf numFmtId="165" fontId="0" fillId="2" borderId="0" xfId="0" applyNumberFormat="1" applyFill="1"/>
    <xf numFmtId="8" fontId="2" fillId="2" borderId="0" xfId="0" applyNumberFormat="1" applyFont="1" applyFill="1"/>
    <xf numFmtId="164" fontId="2" fillId="2" borderId="0" xfId="0" applyNumberFormat="1" applyFont="1" applyFill="1"/>
    <xf numFmtId="8" fontId="0" fillId="2" borderId="1" xfId="0" applyNumberFormat="1" applyFill="1" applyBorder="1"/>
    <xf numFmtId="0" fontId="0" fillId="5" borderId="0" xfId="0" applyFill="1"/>
    <xf numFmtId="0" fontId="6" fillId="5" borderId="9" xfId="5" applyFont="1" applyFill="1" applyBorder="1" applyAlignment="1">
      <alignment horizontal="left" vertical="center"/>
    </xf>
    <xf numFmtId="0" fontId="1" fillId="2" borderId="1" xfId="6" applyFont="1" applyFill="1" applyBorder="1"/>
    <xf numFmtId="0" fontId="7" fillId="5" borderId="0" xfId="5" applyFont="1" applyFill="1" applyAlignment="1">
      <alignment horizontal="left" vertical="center"/>
    </xf>
    <xf numFmtId="164" fontId="7" fillId="5" borderId="0" xfId="7" applyNumberFormat="1" applyFont="1" applyFill="1" applyBorder="1" applyAlignment="1">
      <alignment horizontal="center" vertical="center"/>
    </xf>
    <xf numFmtId="164" fontId="7" fillId="5" borderId="0" xfId="7" applyNumberFormat="1" applyFont="1" applyFill="1" applyAlignment="1">
      <alignment horizontal="center"/>
    </xf>
    <xf numFmtId="0" fontId="1" fillId="4" borderId="1" xfId="6" applyFont="1" applyFill="1" applyBorder="1"/>
    <xf numFmtId="164" fontId="7" fillId="5" borderId="0" xfId="7" applyNumberFormat="1" applyFont="1" applyFill="1" applyAlignment="1">
      <alignment horizontal="center" vertical="center"/>
    </xf>
    <xf numFmtId="0" fontId="7" fillId="5" borderId="0" xfId="6" applyFont="1" applyFill="1" applyAlignment="1">
      <alignment horizontal="left" vertical="center"/>
    </xf>
    <xf numFmtId="164" fontId="7" fillId="5" borderId="0" xfId="7" applyNumberFormat="1" applyFont="1" applyFill="1"/>
    <xf numFmtId="0" fontId="8" fillId="5" borderId="9" xfId="0" applyFont="1" applyFill="1" applyBorder="1"/>
    <xf numFmtId="164" fontId="0" fillId="4" borderId="1" xfId="7" applyNumberFormat="1" applyFont="1" applyFill="1" applyBorder="1"/>
    <xf numFmtId="165" fontId="0" fillId="3" borderId="1" xfId="3" applyNumberFormat="1" applyFont="1" applyFill="1" applyBorder="1"/>
    <xf numFmtId="164" fontId="0" fillId="3" borderId="1" xfId="4" applyNumberFormat="1" applyFont="1" applyFill="1" applyBorder="1"/>
    <xf numFmtId="44" fontId="0" fillId="3" borderId="1" xfId="3" applyFont="1" applyFill="1" applyBorder="1"/>
    <xf numFmtId="6" fontId="2" fillId="2" borderId="0" xfId="0" applyNumberFormat="1" applyFont="1" applyFill="1"/>
    <xf numFmtId="4" fontId="0" fillId="2" borderId="0" xfId="0" applyNumberFormat="1" applyFill="1"/>
    <xf numFmtId="0" fontId="9" fillId="2" borderId="0" xfId="1" applyFont="1" applyFill="1"/>
    <xf numFmtId="3" fontId="9" fillId="6" borderId="1" xfId="2" applyNumberFormat="1" applyFont="1" applyFill="1" applyBorder="1"/>
    <xf numFmtId="0" fontId="9" fillId="6" borderId="1" xfId="1" applyFont="1" applyFill="1" applyBorder="1"/>
    <xf numFmtId="0" fontId="0" fillId="0" borderId="0" xfId="0" applyFill="1"/>
    <xf numFmtId="44" fontId="10" fillId="7" borderId="13" xfId="3" applyFont="1" applyFill="1" applyBorder="1"/>
    <xf numFmtId="0" fontId="0" fillId="0" borderId="14" xfId="0" applyFill="1" applyBorder="1"/>
    <xf numFmtId="0" fontId="0" fillId="0" borderId="15" xfId="0" applyFill="1" applyBorder="1"/>
    <xf numFmtId="0" fontId="2" fillId="0" borderId="0" xfId="0" applyFont="1" applyFill="1"/>
    <xf numFmtId="0" fontId="0" fillId="0" borderId="7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44" fontId="11" fillId="0" borderId="13" xfId="0" applyNumberFormat="1" applyFont="1" applyFill="1" applyBorder="1"/>
    <xf numFmtId="9" fontId="0" fillId="3" borderId="1" xfId="0" applyNumberFormat="1" applyFont="1" applyFill="1" applyBorder="1"/>
  </cellXfs>
  <cellStyles count="8">
    <cellStyle name="Comma 2" xfId="4"/>
    <cellStyle name="Comma 3" xfId="7"/>
    <cellStyle name="Currency" xfId="3" builtinId="4"/>
    <cellStyle name="Currency 2" xfId="2"/>
    <cellStyle name="Normal" xfId="0" builtinId="0"/>
    <cellStyle name="Normal 2" xfId="1"/>
    <cellStyle name="Normal_Sheet1" xfId="6"/>
    <cellStyle name="Normal_Sheet1_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MARCUS~1\LOCALS~1\Temp\MOS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a%20Vargas\Desktop\Por%20ordenar\McK\BATT2013\01%20Excel%20101\Excel%20101%20Solutions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70511%20Excel%20training_Session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s"/>
      <sheetName val="Customers"/>
      <sheetName val="Regions"/>
      <sheetName val="NewCustomers "/>
      <sheetName val="OrdersOverview"/>
      <sheetName val="OrdersOverview (Solutions)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0.02</v>
          </cell>
        </row>
        <row r="8">
          <cell r="D8">
            <v>100</v>
          </cell>
        </row>
        <row r="9">
          <cell r="D9">
            <v>0.2</v>
          </cell>
        </row>
        <row r="10">
          <cell r="D10">
            <v>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ookup"/>
      <sheetName val="Offset"/>
      <sheetName val="Boolean Algebra"/>
      <sheetName val="If functions"/>
      <sheetName val="Paste special"/>
      <sheetName val="Navigation"/>
      <sheetName val="Pivot Tables"/>
    </sheetNames>
    <sheetDataSet>
      <sheetData sheetId="0">
        <row r="17">
          <cell r="B17">
            <v>0.5</v>
          </cell>
        </row>
      </sheetData>
      <sheetData sheetId="1">
        <row r="2">
          <cell r="C2" t="str">
            <v>mes 1</v>
          </cell>
          <cell r="D2" t="str">
            <v>mes 2</v>
          </cell>
          <cell r="E2" t="str">
            <v>mes 3</v>
          </cell>
          <cell r="F2" t="str">
            <v>mes 4</v>
          </cell>
          <cell r="G2" t="str">
            <v>mes 5</v>
          </cell>
        </row>
        <row r="3">
          <cell r="B3" t="str">
            <v>Producto 1</v>
          </cell>
          <cell r="C3">
            <v>54</v>
          </cell>
          <cell r="D3">
            <v>645</v>
          </cell>
          <cell r="E3">
            <v>435</v>
          </cell>
          <cell r="F3">
            <v>5</v>
          </cell>
          <cell r="G3">
            <v>232</v>
          </cell>
        </row>
        <row r="4">
          <cell r="B4" t="str">
            <v>Producto 2</v>
          </cell>
          <cell r="C4">
            <v>608</v>
          </cell>
          <cell r="D4">
            <v>923</v>
          </cell>
          <cell r="E4">
            <v>959</v>
          </cell>
          <cell r="F4">
            <v>494</v>
          </cell>
          <cell r="G4">
            <v>898</v>
          </cell>
        </row>
        <row r="5">
          <cell r="B5" t="str">
            <v>Producto 3</v>
          </cell>
          <cell r="C5">
            <v>624</v>
          </cell>
          <cell r="D5">
            <v>880</v>
          </cell>
          <cell r="E5">
            <v>690</v>
          </cell>
          <cell r="F5">
            <v>374</v>
          </cell>
          <cell r="G5">
            <v>504</v>
          </cell>
        </row>
        <row r="6">
          <cell r="B6" t="str">
            <v>Producto 4</v>
          </cell>
          <cell r="C6">
            <v>257</v>
          </cell>
          <cell r="D6">
            <v>964</v>
          </cell>
          <cell r="E6">
            <v>851</v>
          </cell>
          <cell r="F6">
            <v>647</v>
          </cell>
          <cell r="G6">
            <v>572</v>
          </cell>
        </row>
        <row r="7">
          <cell r="B7" t="str">
            <v>Producto 5</v>
          </cell>
          <cell r="C7">
            <v>640</v>
          </cell>
          <cell r="D7">
            <v>44</v>
          </cell>
          <cell r="E7">
            <v>598</v>
          </cell>
          <cell r="F7">
            <v>923</v>
          </cell>
          <cell r="G7">
            <v>896</v>
          </cell>
        </row>
        <row r="8">
          <cell r="B8" t="str">
            <v>Producto 6</v>
          </cell>
          <cell r="C8">
            <v>916</v>
          </cell>
          <cell r="D8">
            <v>698</v>
          </cell>
          <cell r="E8">
            <v>527</v>
          </cell>
          <cell r="F8">
            <v>632</v>
          </cell>
          <cell r="G8">
            <v>151</v>
          </cell>
        </row>
        <row r="9">
          <cell r="B9" t="str">
            <v>Producto 7</v>
          </cell>
          <cell r="C9">
            <v>278</v>
          </cell>
          <cell r="D9">
            <v>455</v>
          </cell>
          <cell r="E9">
            <v>59</v>
          </cell>
          <cell r="F9">
            <v>6</v>
          </cell>
          <cell r="G9">
            <v>291</v>
          </cell>
        </row>
        <row r="10">
          <cell r="B10" t="str">
            <v>Producto 8</v>
          </cell>
          <cell r="C10">
            <v>401</v>
          </cell>
          <cell r="D10">
            <v>96</v>
          </cell>
          <cell r="E10">
            <v>393</v>
          </cell>
          <cell r="F10">
            <v>268</v>
          </cell>
          <cell r="G10">
            <v>937</v>
          </cell>
        </row>
        <row r="11">
          <cell r="B11" t="str">
            <v>Producto 9</v>
          </cell>
          <cell r="C11">
            <v>260</v>
          </cell>
          <cell r="D11">
            <v>589</v>
          </cell>
          <cell r="E11">
            <v>355</v>
          </cell>
          <cell r="F11">
            <v>357</v>
          </cell>
          <cell r="G11">
            <v>11</v>
          </cell>
        </row>
        <row r="12">
          <cell r="B12" t="str">
            <v>Producto 10</v>
          </cell>
          <cell r="C12">
            <v>984</v>
          </cell>
          <cell r="D12">
            <v>873</v>
          </cell>
          <cell r="E12">
            <v>255</v>
          </cell>
          <cell r="F12">
            <v>182</v>
          </cell>
          <cell r="G12">
            <v>184</v>
          </cell>
        </row>
        <row r="13">
          <cell r="B13" t="str">
            <v>Producto 11</v>
          </cell>
          <cell r="C13">
            <v>948</v>
          </cell>
          <cell r="D13">
            <v>506</v>
          </cell>
          <cell r="E13">
            <v>680</v>
          </cell>
          <cell r="F13">
            <v>864</v>
          </cell>
          <cell r="G13">
            <v>447</v>
          </cell>
        </row>
        <row r="16">
          <cell r="C16">
            <v>4</v>
          </cell>
          <cell r="D16" t="str">
            <v>Producto 4</v>
          </cell>
        </row>
        <row r="17">
          <cell r="C17">
            <v>2</v>
          </cell>
          <cell r="D17" t="str">
            <v>mes 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Stepped Data"/>
      <sheetName val="2.Paste special"/>
      <sheetName val="3.Text to columns"/>
      <sheetName val="Modeling_Scenarios"/>
      <sheetName val="Modeling_Weekly prod"/>
      <sheetName val="Modeling_Daily pro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abSelected="1" topLeftCell="A16" zoomScale="80" zoomScaleNormal="80" workbookViewId="0">
      <selection activeCell="C23" sqref="C23"/>
    </sheetView>
  </sheetViews>
  <sheetFormatPr defaultRowHeight="14.25" x14ac:dyDescent="0.45"/>
  <cols>
    <col min="1" max="1" width="2.46484375" style="4" customWidth="1"/>
    <col min="2" max="2" width="11.86328125" style="4" bestFit="1" customWidth="1"/>
    <col min="3" max="3" width="10.3984375" style="5" bestFit="1" customWidth="1"/>
    <col min="4" max="16384" width="9.06640625" style="4"/>
  </cols>
  <sheetData>
    <row r="2" spans="2:5" x14ac:dyDescent="0.45">
      <c r="B2" s="5" t="s">
        <v>92</v>
      </c>
      <c r="C2" s="5" t="s">
        <v>52</v>
      </c>
    </row>
    <row r="3" spans="2:5" x14ac:dyDescent="0.45">
      <c r="B3" s="4" t="s">
        <v>93</v>
      </c>
      <c r="C3" s="4" t="s">
        <v>94</v>
      </c>
    </row>
    <row r="4" spans="2:5" x14ac:dyDescent="0.45">
      <c r="B4" s="4" t="s">
        <v>95</v>
      </c>
      <c r="C4" s="4" t="s">
        <v>96</v>
      </c>
    </row>
    <row r="5" spans="2:5" x14ac:dyDescent="0.45">
      <c r="B5" s="4" t="s">
        <v>97</v>
      </c>
      <c r="C5" s="4" t="s">
        <v>98</v>
      </c>
    </row>
    <row r="6" spans="2:5" x14ac:dyDescent="0.45">
      <c r="B6" s="4" t="s">
        <v>99</v>
      </c>
      <c r="C6" s="4" t="s">
        <v>100</v>
      </c>
    </row>
    <row r="7" spans="2:5" x14ac:dyDescent="0.45">
      <c r="C7" s="4" t="s">
        <v>101</v>
      </c>
    </row>
    <row r="8" spans="2:5" x14ac:dyDescent="0.45">
      <c r="B8" s="4" t="s">
        <v>102</v>
      </c>
      <c r="C8" s="4" t="s">
        <v>103</v>
      </c>
    </row>
    <row r="9" spans="2:5" x14ac:dyDescent="0.45">
      <c r="B9" s="5"/>
      <c r="C9" s="4" t="s">
        <v>104</v>
      </c>
    </row>
    <row r="10" spans="2:5" x14ac:dyDescent="0.45">
      <c r="B10" s="4" t="s">
        <v>105</v>
      </c>
      <c r="C10" s="4" t="s">
        <v>106</v>
      </c>
    </row>
    <row r="11" spans="2:5" x14ac:dyDescent="0.45">
      <c r="C11" s="6">
        <v>141178.77999999997</v>
      </c>
      <c r="D11" s="4">
        <v>6.1</v>
      </c>
      <c r="E11" s="4" t="s">
        <v>54</v>
      </c>
    </row>
    <row r="12" spans="2:5" x14ac:dyDescent="0.45">
      <c r="C12" s="7" t="s">
        <v>87</v>
      </c>
      <c r="D12" s="4">
        <v>6.2</v>
      </c>
      <c r="E12" s="4" t="s">
        <v>55</v>
      </c>
    </row>
    <row r="13" spans="2:5" x14ac:dyDescent="0.45">
      <c r="C13" s="7">
        <v>5</v>
      </c>
      <c r="D13" s="4">
        <v>6.3</v>
      </c>
      <c r="E13" s="4" t="s">
        <v>56</v>
      </c>
    </row>
    <row r="14" spans="2:5" x14ac:dyDescent="0.45">
      <c r="C14" s="6">
        <v>153060.68</v>
      </c>
      <c r="D14" s="4">
        <v>6.4</v>
      </c>
      <c r="E14" s="4" t="s">
        <v>57</v>
      </c>
    </row>
    <row r="15" spans="2:5" x14ac:dyDescent="0.45">
      <c r="C15" s="59">
        <v>2.065348345331796E-2</v>
      </c>
      <c r="D15" s="4">
        <v>6.5</v>
      </c>
      <c r="E15" s="4" t="s">
        <v>59</v>
      </c>
    </row>
    <row r="16" spans="2:5" x14ac:dyDescent="0.45">
      <c r="B16" s="4" t="s">
        <v>107</v>
      </c>
      <c r="C16" s="4" t="s">
        <v>108</v>
      </c>
    </row>
    <row r="17" spans="2:3" x14ac:dyDescent="0.45">
      <c r="C17" s="4" t="s">
        <v>109</v>
      </c>
    </row>
    <row r="18" spans="2:3" x14ac:dyDescent="0.45">
      <c r="B18" s="4" t="s">
        <v>110</v>
      </c>
      <c r="C18" s="4" t="s">
        <v>111</v>
      </c>
    </row>
    <row r="19" spans="2:3" x14ac:dyDescent="0.45">
      <c r="C19" s="4" t="s">
        <v>112</v>
      </c>
    </row>
    <row r="20" spans="2:3" x14ac:dyDescent="0.45">
      <c r="C20" s="4" t="s">
        <v>113</v>
      </c>
    </row>
    <row r="21" spans="2:3" x14ac:dyDescent="0.45">
      <c r="C21" s="4" t="s">
        <v>114</v>
      </c>
    </row>
    <row r="22" spans="2:3" x14ac:dyDescent="0.45">
      <c r="B22" s="4" t="s">
        <v>115</v>
      </c>
      <c r="C22" s="4" t="s">
        <v>83</v>
      </c>
    </row>
    <row r="23" spans="2:3" x14ac:dyDescent="0.45">
      <c r="B23" s="4" t="s">
        <v>116</v>
      </c>
      <c r="C23" s="4" t="s">
        <v>84</v>
      </c>
    </row>
    <row r="24" spans="2:3" x14ac:dyDescent="0.45">
      <c r="B24" s="4" t="s">
        <v>117</v>
      </c>
      <c r="C24" s="4" t="s">
        <v>86</v>
      </c>
    </row>
    <row r="25" spans="2:3" x14ac:dyDescent="0.45">
      <c r="B25" s="5"/>
    </row>
    <row r="26" spans="2:3" x14ac:dyDescent="0.45">
      <c r="B26" s="5"/>
    </row>
    <row r="27" spans="2:3" x14ac:dyDescent="0.45">
      <c r="B27" s="5"/>
    </row>
    <row r="28" spans="2:3" x14ac:dyDescent="0.45">
      <c r="C2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zoomScale="80" zoomScaleNormal="80" workbookViewId="0">
      <selection activeCell="C5" sqref="C5"/>
    </sheetView>
  </sheetViews>
  <sheetFormatPr defaultRowHeight="12.75" x14ac:dyDescent="0.35"/>
  <cols>
    <col min="1" max="1" width="48.3984375" style="1" bestFit="1" customWidth="1"/>
    <col min="2" max="2" width="14.73046875" style="1" bestFit="1" customWidth="1"/>
    <col min="3" max="3" width="15.1328125" style="1" bestFit="1" customWidth="1"/>
    <col min="4" max="4" width="9.06640625" style="1"/>
    <col min="5" max="5" width="12.86328125" style="2" customWidth="1"/>
    <col min="6" max="6" width="30.1328125" style="1" bestFit="1" customWidth="1"/>
    <col min="7" max="16384" width="9.06640625" style="1"/>
  </cols>
  <sheetData>
    <row r="1" spans="1:5" x14ac:dyDescent="0.35">
      <c r="A1" s="1" t="s">
        <v>88</v>
      </c>
      <c r="E1" s="1"/>
    </row>
    <row r="2" spans="1:5" x14ac:dyDescent="0.35">
      <c r="E2" s="1"/>
    </row>
    <row r="3" spans="1:5" s="44" customFormat="1" ht="13.15" x14ac:dyDescent="0.4">
      <c r="A3" s="46" t="s">
        <v>0</v>
      </c>
      <c r="B3" s="46" t="s">
        <v>1</v>
      </c>
      <c r="C3" s="46" t="s">
        <v>2</v>
      </c>
      <c r="D3" s="46" t="s">
        <v>3</v>
      </c>
      <c r="E3" s="45" t="s">
        <v>53</v>
      </c>
    </row>
    <row r="4" spans="1:5" x14ac:dyDescent="0.35">
      <c r="A4" s="1" t="s">
        <v>4</v>
      </c>
      <c r="B4" s="1" t="s">
        <v>5</v>
      </c>
      <c r="C4" s="1" t="s">
        <v>6</v>
      </c>
      <c r="D4" s="1" t="s">
        <v>7</v>
      </c>
      <c r="E4" s="2">
        <v>3110.92</v>
      </c>
    </row>
    <row r="5" spans="1:5" x14ac:dyDescent="0.35">
      <c r="A5" s="1" t="s">
        <v>4</v>
      </c>
      <c r="B5" s="1" t="s">
        <v>5</v>
      </c>
      <c r="C5" s="1" t="s">
        <v>8</v>
      </c>
      <c r="D5" s="1" t="s">
        <v>9</v>
      </c>
      <c r="E5" s="2">
        <v>25405.85</v>
      </c>
    </row>
    <row r="6" spans="1:5" x14ac:dyDescent="0.35">
      <c r="A6" s="1" t="s">
        <v>4</v>
      </c>
      <c r="B6" s="1" t="s">
        <v>5</v>
      </c>
      <c r="C6" s="1" t="s">
        <v>10</v>
      </c>
      <c r="D6" s="1" t="s">
        <v>11</v>
      </c>
      <c r="E6" s="2">
        <v>5444.28</v>
      </c>
    </row>
    <row r="7" spans="1:5" x14ac:dyDescent="0.35">
      <c r="A7" s="1" t="s">
        <v>4</v>
      </c>
      <c r="B7" s="1" t="s">
        <v>5</v>
      </c>
      <c r="C7" s="1" t="s">
        <v>12</v>
      </c>
      <c r="D7" s="1" t="s">
        <v>13</v>
      </c>
      <c r="E7" s="2">
        <v>36552.78</v>
      </c>
    </row>
    <row r="8" spans="1:5" x14ac:dyDescent="0.35">
      <c r="A8" s="1" t="s">
        <v>4</v>
      </c>
      <c r="B8" s="1" t="s">
        <v>5</v>
      </c>
      <c r="C8" s="1" t="s">
        <v>14</v>
      </c>
      <c r="D8" s="1" t="s">
        <v>13</v>
      </c>
      <c r="E8" s="2">
        <v>15554.55</v>
      </c>
    </row>
    <row r="9" spans="1:5" x14ac:dyDescent="0.35">
      <c r="A9" s="1" t="s">
        <v>4</v>
      </c>
      <c r="B9" s="1" t="s">
        <v>15</v>
      </c>
      <c r="C9" s="1" t="s">
        <v>8</v>
      </c>
      <c r="D9" s="1" t="s">
        <v>9</v>
      </c>
      <c r="E9" s="2">
        <v>518.59</v>
      </c>
    </row>
    <row r="10" spans="1:5" x14ac:dyDescent="0.35">
      <c r="A10" s="1" t="s">
        <v>4</v>
      </c>
      <c r="B10" s="1" t="s">
        <v>15</v>
      </c>
      <c r="C10" s="1" t="s">
        <v>14</v>
      </c>
      <c r="D10" s="1" t="s">
        <v>13</v>
      </c>
      <c r="E10" s="2">
        <v>1296.51</v>
      </c>
    </row>
    <row r="11" spans="1:5" x14ac:dyDescent="0.35">
      <c r="A11" s="1" t="s">
        <v>16</v>
      </c>
      <c r="B11" s="1" t="s">
        <v>5</v>
      </c>
      <c r="C11" s="1" t="s">
        <v>17</v>
      </c>
      <c r="D11" s="1" t="s">
        <v>18</v>
      </c>
      <c r="E11" s="2">
        <v>205.9</v>
      </c>
    </row>
    <row r="12" spans="1:5" x14ac:dyDescent="0.35">
      <c r="A12" s="1" t="s">
        <v>16</v>
      </c>
      <c r="B12" s="1" t="s">
        <v>5</v>
      </c>
      <c r="C12" s="1" t="s">
        <v>6</v>
      </c>
      <c r="D12" s="1" t="s">
        <v>7</v>
      </c>
      <c r="E12" s="2">
        <v>27306.62</v>
      </c>
    </row>
    <row r="13" spans="1:5" x14ac:dyDescent="0.35">
      <c r="A13" s="1" t="s">
        <v>16</v>
      </c>
      <c r="B13" s="1" t="s">
        <v>19</v>
      </c>
      <c r="C13" s="1" t="s">
        <v>20</v>
      </c>
      <c r="D13" s="1" t="s">
        <v>21</v>
      </c>
      <c r="E13" s="2">
        <v>1056.26</v>
      </c>
    </row>
    <row r="14" spans="1:5" x14ac:dyDescent="0.35">
      <c r="A14" s="1" t="s">
        <v>16</v>
      </c>
      <c r="B14" s="1" t="s">
        <v>19</v>
      </c>
      <c r="C14" s="1" t="s">
        <v>22</v>
      </c>
      <c r="D14" s="1" t="s">
        <v>7</v>
      </c>
      <c r="E14" s="2">
        <v>22451.53</v>
      </c>
    </row>
    <row r="15" spans="1:5" x14ac:dyDescent="0.35">
      <c r="A15" s="1" t="s">
        <v>16</v>
      </c>
      <c r="B15" s="1" t="s">
        <v>23</v>
      </c>
      <c r="C15" s="1" t="s">
        <v>12</v>
      </c>
      <c r="D15" s="1" t="s">
        <v>24</v>
      </c>
      <c r="E15" s="2">
        <v>7340.26</v>
      </c>
    </row>
    <row r="16" spans="1:5" x14ac:dyDescent="0.35">
      <c r="A16" s="1" t="s">
        <v>25</v>
      </c>
      <c r="B16" s="1" t="s">
        <v>19</v>
      </c>
      <c r="C16" s="1" t="s">
        <v>20</v>
      </c>
      <c r="D16" s="1" t="s">
        <v>26</v>
      </c>
      <c r="E16" s="2">
        <v>6107.36</v>
      </c>
    </row>
    <row r="17" spans="1:5" x14ac:dyDescent="0.35">
      <c r="A17" s="1" t="s">
        <v>25</v>
      </c>
      <c r="B17" s="1" t="s">
        <v>19</v>
      </c>
      <c r="C17" s="1" t="s">
        <v>27</v>
      </c>
      <c r="D17" s="1" t="s">
        <v>26</v>
      </c>
      <c r="E17" s="2">
        <v>16380.14</v>
      </c>
    </row>
    <row r="18" spans="1:5" x14ac:dyDescent="0.35">
      <c r="A18" s="1" t="s">
        <v>25</v>
      </c>
      <c r="B18" s="1" t="s">
        <v>19</v>
      </c>
      <c r="C18" s="1" t="s">
        <v>28</v>
      </c>
      <c r="D18" s="1" t="s">
        <v>26</v>
      </c>
      <c r="E18" s="2">
        <v>647.29</v>
      </c>
    </row>
    <row r="19" spans="1:5" x14ac:dyDescent="0.35">
      <c r="A19" s="1" t="s">
        <v>25</v>
      </c>
      <c r="B19" s="1" t="s">
        <v>19</v>
      </c>
      <c r="C19" s="1" t="s">
        <v>22</v>
      </c>
      <c r="D19" s="1" t="s">
        <v>7</v>
      </c>
      <c r="E19" s="2">
        <v>7531.35</v>
      </c>
    </row>
    <row r="20" spans="1:5" x14ac:dyDescent="0.35">
      <c r="A20" s="1" t="s">
        <v>25</v>
      </c>
      <c r="B20" s="1" t="s">
        <v>19</v>
      </c>
      <c r="C20" s="1" t="s">
        <v>29</v>
      </c>
      <c r="D20" s="1" t="s">
        <v>26</v>
      </c>
      <c r="E20" s="2">
        <v>1078.69</v>
      </c>
    </row>
    <row r="21" spans="1:5" x14ac:dyDescent="0.35">
      <c r="A21" s="1" t="s">
        <v>25</v>
      </c>
      <c r="B21" s="1" t="s">
        <v>23</v>
      </c>
      <c r="C21" s="1" t="s">
        <v>12</v>
      </c>
      <c r="D21" s="1" t="s">
        <v>24</v>
      </c>
      <c r="E21" s="2">
        <v>8761.8700000000008</v>
      </c>
    </row>
    <row r="22" spans="1:5" x14ac:dyDescent="0.35">
      <c r="A22" s="1" t="s">
        <v>25</v>
      </c>
      <c r="B22" s="1" t="s">
        <v>23</v>
      </c>
      <c r="C22" s="1" t="s">
        <v>30</v>
      </c>
      <c r="D22" s="1" t="s">
        <v>31</v>
      </c>
      <c r="E22" s="2">
        <v>30460.81</v>
      </c>
    </row>
    <row r="23" spans="1:5" x14ac:dyDescent="0.35">
      <c r="A23" s="1" t="s">
        <v>25</v>
      </c>
      <c r="B23" s="1" t="s">
        <v>32</v>
      </c>
      <c r="C23" s="1" t="s">
        <v>33</v>
      </c>
      <c r="D23" s="1" t="s">
        <v>34</v>
      </c>
      <c r="E23" s="2">
        <v>1332.37</v>
      </c>
    </row>
    <row r="24" spans="1:5" x14ac:dyDescent="0.35">
      <c r="A24" s="1" t="s">
        <v>25</v>
      </c>
      <c r="B24" s="1" t="s">
        <v>35</v>
      </c>
      <c r="C24" s="1" t="s">
        <v>36</v>
      </c>
      <c r="D24" s="1" t="s">
        <v>11</v>
      </c>
      <c r="E24" s="2">
        <v>8335.35</v>
      </c>
    </row>
    <row r="25" spans="1:5" x14ac:dyDescent="0.35">
      <c r="A25" s="1" t="s">
        <v>37</v>
      </c>
      <c r="B25" s="1" t="s">
        <v>19</v>
      </c>
      <c r="C25" s="1" t="s">
        <v>20</v>
      </c>
      <c r="D25" s="1" t="s">
        <v>24</v>
      </c>
      <c r="E25" s="2">
        <v>9804.81</v>
      </c>
    </row>
    <row r="26" spans="1:5" x14ac:dyDescent="0.35">
      <c r="A26" s="1" t="s">
        <v>37</v>
      </c>
      <c r="B26" s="1" t="s">
        <v>19</v>
      </c>
      <c r="C26" s="1" t="s">
        <v>27</v>
      </c>
      <c r="D26" s="1" t="s">
        <v>24</v>
      </c>
      <c r="E26" s="2">
        <v>206.79</v>
      </c>
    </row>
    <row r="27" spans="1:5" x14ac:dyDescent="0.35">
      <c r="A27" s="1" t="s">
        <v>37</v>
      </c>
      <c r="B27" s="1" t="s">
        <v>19</v>
      </c>
      <c r="C27" s="1" t="s">
        <v>22</v>
      </c>
      <c r="D27" s="1" t="s">
        <v>7</v>
      </c>
      <c r="E27" s="2">
        <v>10983.04</v>
      </c>
    </row>
    <row r="28" spans="1:5" x14ac:dyDescent="0.35">
      <c r="A28" s="1" t="s">
        <v>37</v>
      </c>
      <c r="B28" s="1" t="s">
        <v>19</v>
      </c>
      <c r="C28" s="1" t="s">
        <v>29</v>
      </c>
      <c r="D28" s="1" t="s">
        <v>26</v>
      </c>
      <c r="E28" s="2">
        <v>2157.6</v>
      </c>
    </row>
    <row r="29" spans="1:5" x14ac:dyDescent="0.35">
      <c r="A29" s="1" t="s">
        <v>37</v>
      </c>
      <c r="B29" s="1" t="s">
        <v>23</v>
      </c>
      <c r="C29" s="1" t="s">
        <v>38</v>
      </c>
      <c r="D29" s="1" t="s">
        <v>39</v>
      </c>
      <c r="E29" s="2">
        <v>1623.92</v>
      </c>
    </row>
    <row r="30" spans="1:5" x14ac:dyDescent="0.35">
      <c r="A30" s="1" t="s">
        <v>37</v>
      </c>
      <c r="B30" s="1" t="s">
        <v>23</v>
      </c>
      <c r="C30" s="1" t="s">
        <v>12</v>
      </c>
      <c r="D30" s="1" t="s">
        <v>24</v>
      </c>
      <c r="E30" s="2">
        <v>4438.96</v>
      </c>
    </row>
    <row r="31" spans="1:5" x14ac:dyDescent="0.35">
      <c r="A31" s="1" t="s">
        <v>37</v>
      </c>
      <c r="B31" s="1" t="s">
        <v>23</v>
      </c>
      <c r="C31" s="1" t="s">
        <v>40</v>
      </c>
      <c r="D31" s="1" t="s">
        <v>41</v>
      </c>
      <c r="E31" s="2">
        <v>2586.34</v>
      </c>
    </row>
    <row r="32" spans="1:5" x14ac:dyDescent="0.35">
      <c r="A32" s="1" t="s">
        <v>37</v>
      </c>
      <c r="B32" s="1" t="s">
        <v>23</v>
      </c>
      <c r="C32" s="1" t="s">
        <v>30</v>
      </c>
      <c r="D32" s="1" t="s">
        <v>31</v>
      </c>
      <c r="E32" s="2">
        <v>18720.13</v>
      </c>
    </row>
    <row r="33" spans="1:5" x14ac:dyDescent="0.35">
      <c r="A33" s="1" t="s">
        <v>37</v>
      </c>
      <c r="B33" s="1" t="s">
        <v>35</v>
      </c>
      <c r="C33" s="1" t="s">
        <v>36</v>
      </c>
      <c r="D33" s="1" t="s">
        <v>11</v>
      </c>
      <c r="E33" s="2">
        <v>14221.29</v>
      </c>
    </row>
    <row r="34" spans="1:5" x14ac:dyDescent="0.35">
      <c r="A34" s="1" t="s">
        <v>42</v>
      </c>
      <c r="B34" s="1" t="s">
        <v>19</v>
      </c>
      <c r="C34" s="1" t="s">
        <v>20</v>
      </c>
      <c r="D34" s="1" t="s">
        <v>26</v>
      </c>
      <c r="E34" s="2">
        <v>1585.79</v>
      </c>
    </row>
    <row r="35" spans="1:5" x14ac:dyDescent="0.35">
      <c r="A35" s="1" t="s">
        <v>42</v>
      </c>
      <c r="B35" s="1" t="s">
        <v>19</v>
      </c>
      <c r="C35" s="1" t="s">
        <v>27</v>
      </c>
      <c r="D35" s="1" t="s">
        <v>26</v>
      </c>
      <c r="E35" s="2">
        <v>6248.2</v>
      </c>
    </row>
    <row r="36" spans="1:5" x14ac:dyDescent="0.35">
      <c r="A36" s="1" t="s">
        <v>43</v>
      </c>
      <c r="B36" s="1" t="s">
        <v>5</v>
      </c>
      <c r="C36" s="1" t="s">
        <v>17</v>
      </c>
      <c r="D36" s="1" t="s">
        <v>18</v>
      </c>
      <c r="E36" s="2">
        <v>5187.72</v>
      </c>
    </row>
    <row r="37" spans="1:5" x14ac:dyDescent="0.35">
      <c r="A37" s="1" t="s">
        <v>43</v>
      </c>
      <c r="B37" s="1" t="s">
        <v>5</v>
      </c>
      <c r="C37" s="1" t="s">
        <v>8</v>
      </c>
      <c r="D37" s="1" t="s">
        <v>9</v>
      </c>
      <c r="E37" s="2">
        <v>4668.74</v>
      </c>
    </row>
    <row r="38" spans="1:5" x14ac:dyDescent="0.35">
      <c r="A38" s="1" t="s">
        <v>43</v>
      </c>
      <c r="B38" s="1" t="s">
        <v>5</v>
      </c>
      <c r="C38" s="1" t="s">
        <v>44</v>
      </c>
      <c r="D38" s="1" t="s">
        <v>13</v>
      </c>
      <c r="E38" s="2">
        <v>1556.54</v>
      </c>
    </row>
    <row r="39" spans="1:5" x14ac:dyDescent="0.35">
      <c r="A39" s="1" t="s">
        <v>43</v>
      </c>
      <c r="B39" s="1" t="s">
        <v>5</v>
      </c>
      <c r="C39" s="1" t="s">
        <v>10</v>
      </c>
      <c r="D39" s="1" t="s">
        <v>11</v>
      </c>
      <c r="E39" s="2">
        <v>12450.07</v>
      </c>
    </row>
    <row r="40" spans="1:5" x14ac:dyDescent="0.35">
      <c r="A40" s="1" t="s">
        <v>43</v>
      </c>
      <c r="B40" s="1" t="s">
        <v>5</v>
      </c>
      <c r="C40" s="1" t="s">
        <v>45</v>
      </c>
      <c r="D40" s="1" t="s">
        <v>7</v>
      </c>
      <c r="E40" s="2">
        <v>3112.44</v>
      </c>
    </row>
    <row r="41" spans="1:5" x14ac:dyDescent="0.35">
      <c r="A41" s="1" t="s">
        <v>43</v>
      </c>
      <c r="B41" s="1" t="s">
        <v>15</v>
      </c>
      <c r="C41" s="1" t="s">
        <v>8</v>
      </c>
      <c r="D41" s="1" t="s">
        <v>9</v>
      </c>
      <c r="E41" s="2">
        <v>1210.5899999999999</v>
      </c>
    </row>
    <row r="42" spans="1:5" x14ac:dyDescent="0.35">
      <c r="A42" s="1" t="s">
        <v>43</v>
      </c>
      <c r="B42" s="1" t="s">
        <v>15</v>
      </c>
      <c r="C42" s="1" t="s">
        <v>10</v>
      </c>
      <c r="D42" s="1" t="s">
        <v>11</v>
      </c>
      <c r="E42" s="2">
        <v>4150.29</v>
      </c>
    </row>
    <row r="43" spans="1:5" x14ac:dyDescent="0.35">
      <c r="A43" s="1" t="s">
        <v>43</v>
      </c>
      <c r="B43" s="1" t="s">
        <v>19</v>
      </c>
      <c r="C43" s="1" t="s">
        <v>20</v>
      </c>
      <c r="D43" s="1" t="s">
        <v>46</v>
      </c>
      <c r="E43" s="2">
        <v>143118.75</v>
      </c>
    </row>
    <row r="44" spans="1:5" x14ac:dyDescent="0.35">
      <c r="A44" s="1" t="s">
        <v>43</v>
      </c>
      <c r="B44" s="1" t="s">
        <v>19</v>
      </c>
      <c r="C44" s="1" t="s">
        <v>27</v>
      </c>
      <c r="D44" s="1" t="s">
        <v>26</v>
      </c>
      <c r="E44" s="2">
        <v>111847.03999999999</v>
      </c>
    </row>
    <row r="45" spans="1:5" x14ac:dyDescent="0.35">
      <c r="A45" s="1" t="s">
        <v>43</v>
      </c>
      <c r="B45" s="1" t="s">
        <v>19</v>
      </c>
      <c r="C45" s="1" t="s">
        <v>22</v>
      </c>
      <c r="D45" s="1" t="s">
        <v>7</v>
      </c>
      <c r="E45" s="2">
        <v>224302.02</v>
      </c>
    </row>
    <row r="46" spans="1:5" x14ac:dyDescent="0.35">
      <c r="A46" s="1" t="s">
        <v>43</v>
      </c>
      <c r="B46" s="1" t="s">
        <v>23</v>
      </c>
      <c r="C46" s="1" t="s">
        <v>12</v>
      </c>
      <c r="D46" s="1" t="s">
        <v>24</v>
      </c>
      <c r="E46" s="2">
        <v>25108.57</v>
      </c>
    </row>
    <row r="47" spans="1:5" x14ac:dyDescent="0.35">
      <c r="A47" s="1" t="s">
        <v>43</v>
      </c>
      <c r="B47" s="1" t="s">
        <v>23</v>
      </c>
      <c r="C47" s="1" t="s">
        <v>30</v>
      </c>
      <c r="D47" s="1" t="s">
        <v>31</v>
      </c>
      <c r="E47" s="2">
        <v>39818.33</v>
      </c>
    </row>
    <row r="48" spans="1:5" x14ac:dyDescent="0.35">
      <c r="A48" s="1" t="s">
        <v>43</v>
      </c>
      <c r="B48" s="1" t="s">
        <v>35</v>
      </c>
      <c r="C48" s="1" t="s">
        <v>36</v>
      </c>
      <c r="D48" s="1" t="s">
        <v>11</v>
      </c>
      <c r="E48" s="2">
        <v>16374.3</v>
      </c>
    </row>
    <row r="49" spans="1:5" x14ac:dyDescent="0.35">
      <c r="A49" s="1" t="s">
        <v>43</v>
      </c>
      <c r="B49" s="1" t="s">
        <v>47</v>
      </c>
      <c r="C49" s="1" t="s">
        <v>14</v>
      </c>
      <c r="D49" s="1" t="s">
        <v>48</v>
      </c>
      <c r="E49" s="2">
        <v>1086.79</v>
      </c>
    </row>
    <row r="50" spans="1:5" x14ac:dyDescent="0.35">
      <c r="A50" s="1" t="s">
        <v>49</v>
      </c>
      <c r="B50" s="1" t="s">
        <v>5</v>
      </c>
      <c r="C50" s="1" t="s">
        <v>45</v>
      </c>
      <c r="D50" s="1" t="s">
        <v>7</v>
      </c>
      <c r="E50" s="2">
        <v>622.37</v>
      </c>
    </row>
    <row r="51" spans="1:5" x14ac:dyDescent="0.35">
      <c r="A51" s="1" t="s">
        <v>49</v>
      </c>
      <c r="B51" s="1" t="s">
        <v>19</v>
      </c>
      <c r="C51" s="1" t="s">
        <v>20</v>
      </c>
      <c r="D51" s="1" t="s">
        <v>26</v>
      </c>
      <c r="E51" s="2">
        <v>1961.85</v>
      </c>
    </row>
    <row r="52" spans="1:5" x14ac:dyDescent="0.35">
      <c r="A52" s="1" t="s">
        <v>49</v>
      </c>
      <c r="B52" s="1" t="s">
        <v>19</v>
      </c>
      <c r="C52" s="1" t="s">
        <v>27</v>
      </c>
      <c r="D52" s="1" t="s">
        <v>26</v>
      </c>
      <c r="E52" s="2">
        <v>3424.37</v>
      </c>
    </row>
    <row r="53" spans="1:5" x14ac:dyDescent="0.35">
      <c r="A53" s="1" t="s">
        <v>49</v>
      </c>
      <c r="B53" s="1" t="s">
        <v>19</v>
      </c>
      <c r="C53" s="1" t="s">
        <v>28</v>
      </c>
      <c r="D53" s="1" t="s">
        <v>24</v>
      </c>
      <c r="E53" s="2">
        <v>168.37</v>
      </c>
    </row>
    <row r="54" spans="1:5" x14ac:dyDescent="0.35">
      <c r="A54" s="1" t="s">
        <v>49</v>
      </c>
      <c r="B54" s="1" t="s">
        <v>19</v>
      </c>
      <c r="C54" s="1" t="s">
        <v>22</v>
      </c>
      <c r="D54" s="1" t="s">
        <v>7</v>
      </c>
      <c r="E54" s="2">
        <v>149.97</v>
      </c>
    </row>
    <row r="55" spans="1:5" x14ac:dyDescent="0.35">
      <c r="A55" s="1" t="s">
        <v>49</v>
      </c>
      <c r="B55" s="1" t="s">
        <v>19</v>
      </c>
      <c r="C55" s="1" t="s">
        <v>29</v>
      </c>
      <c r="D55" s="1" t="s">
        <v>26</v>
      </c>
      <c r="E55" s="2">
        <v>2804.68</v>
      </c>
    </row>
    <row r="56" spans="1:5" x14ac:dyDescent="0.35">
      <c r="A56" s="1" t="s">
        <v>49</v>
      </c>
      <c r="B56" s="1" t="s">
        <v>23</v>
      </c>
      <c r="C56" s="1" t="s">
        <v>12</v>
      </c>
      <c r="D56" s="1" t="s">
        <v>24</v>
      </c>
      <c r="E56" s="2">
        <v>2930.57</v>
      </c>
    </row>
    <row r="57" spans="1:5" x14ac:dyDescent="0.35">
      <c r="A57" s="1" t="s">
        <v>49</v>
      </c>
      <c r="B57" s="1" t="s">
        <v>23</v>
      </c>
      <c r="C57" s="1" t="s">
        <v>30</v>
      </c>
      <c r="D57" s="1" t="s">
        <v>31</v>
      </c>
      <c r="E57" s="2">
        <v>2357.6799999999998</v>
      </c>
    </row>
    <row r="58" spans="1:5" x14ac:dyDescent="0.35">
      <c r="A58" s="1" t="s">
        <v>49</v>
      </c>
      <c r="B58" s="1" t="s">
        <v>35</v>
      </c>
      <c r="C58" s="1" t="s">
        <v>36</v>
      </c>
      <c r="D58" s="1" t="s">
        <v>11</v>
      </c>
      <c r="E58" s="2">
        <v>2084.0700000000002</v>
      </c>
    </row>
    <row r="59" spans="1:5" x14ac:dyDescent="0.35">
      <c r="A59" s="1" t="s">
        <v>50</v>
      </c>
      <c r="B59" s="1" t="s">
        <v>19</v>
      </c>
      <c r="C59" s="1" t="s">
        <v>20</v>
      </c>
      <c r="D59" s="1" t="s">
        <v>46</v>
      </c>
      <c r="E59" s="2">
        <v>9941.93</v>
      </c>
    </row>
    <row r="60" spans="1:5" x14ac:dyDescent="0.35">
      <c r="A60" s="1" t="s">
        <v>50</v>
      </c>
      <c r="B60" s="1" t="s">
        <v>19</v>
      </c>
      <c r="C60" s="1" t="s">
        <v>27</v>
      </c>
      <c r="D60" s="1" t="s">
        <v>26</v>
      </c>
      <c r="E60" s="2">
        <v>20367.78</v>
      </c>
    </row>
    <row r="61" spans="1:5" x14ac:dyDescent="0.35">
      <c r="A61" s="1" t="s">
        <v>50</v>
      </c>
      <c r="B61" s="1" t="s">
        <v>19</v>
      </c>
      <c r="C61" s="1" t="s">
        <v>28</v>
      </c>
      <c r="D61" s="1" t="s">
        <v>26</v>
      </c>
      <c r="E61" s="2">
        <v>215.82</v>
      </c>
    </row>
    <row r="62" spans="1:5" x14ac:dyDescent="0.35">
      <c r="A62" s="1" t="s">
        <v>50</v>
      </c>
      <c r="B62" s="1" t="s">
        <v>19</v>
      </c>
      <c r="C62" s="1" t="s">
        <v>51</v>
      </c>
      <c r="D62" s="1" t="s">
        <v>26</v>
      </c>
      <c r="E62" s="2">
        <v>3235.31</v>
      </c>
    </row>
  </sheetData>
  <autoFilter ref="A3:E62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zoomScale="80" zoomScaleNormal="80" workbookViewId="0">
      <selection activeCell="B26" sqref="B26"/>
    </sheetView>
  </sheetViews>
  <sheetFormatPr defaultRowHeight="14.25" x14ac:dyDescent="0.45"/>
  <cols>
    <col min="1" max="1" width="2.46484375" style="47" customWidth="1"/>
    <col min="2" max="2" width="11.59765625" style="47" bestFit="1" customWidth="1"/>
    <col min="3" max="5" width="9.06640625" style="47"/>
    <col min="6" max="6" width="4.86328125" style="47" customWidth="1"/>
    <col min="7" max="7" width="11.59765625" style="47" bestFit="1" customWidth="1"/>
    <col min="8" max="8" width="10.59765625" style="47" customWidth="1"/>
    <col min="9" max="10" width="10.59765625" style="47" bestFit="1" customWidth="1"/>
    <col min="11" max="11" width="1.86328125" style="47" customWidth="1"/>
    <col min="12" max="12" width="24.59765625" style="47" bestFit="1" customWidth="1"/>
    <col min="13" max="16384" width="9.06640625" style="47"/>
  </cols>
  <sheetData>
    <row r="1" spans="2:12" ht="14.65" thickBot="1" x14ac:dyDescent="0.5"/>
    <row r="2" spans="2:12" ht="14.65" thickBot="1" x14ac:dyDescent="0.5">
      <c r="B2" s="48">
        <v>864</v>
      </c>
      <c r="C2" s="49">
        <v>673</v>
      </c>
      <c r="D2" s="49">
        <v>884</v>
      </c>
      <c r="E2" s="50">
        <v>254</v>
      </c>
      <c r="G2" s="48">
        <v>864</v>
      </c>
      <c r="H2" s="48">
        <v>673</v>
      </c>
      <c r="I2" s="48">
        <v>884</v>
      </c>
      <c r="J2" s="48">
        <v>254</v>
      </c>
      <c r="L2" s="51" t="s">
        <v>89</v>
      </c>
    </row>
    <row r="3" spans="2:12" ht="14.65" thickBot="1" x14ac:dyDescent="0.5">
      <c r="B3" s="52">
        <v>769</v>
      </c>
      <c r="C3" s="53">
        <v>734</v>
      </c>
      <c r="D3" s="53">
        <v>733</v>
      </c>
      <c r="E3" s="54">
        <v>900</v>
      </c>
      <c r="G3" s="48">
        <v>769</v>
      </c>
      <c r="H3" s="48">
        <v>734</v>
      </c>
      <c r="I3" s="48">
        <v>733</v>
      </c>
      <c r="J3" s="48">
        <v>900</v>
      </c>
      <c r="L3" s="51" t="s">
        <v>90</v>
      </c>
    </row>
    <row r="4" spans="2:12" ht="14.65" thickBot="1" x14ac:dyDescent="0.5">
      <c r="B4" s="52">
        <v>104</v>
      </c>
      <c r="C4" s="53">
        <v>927</v>
      </c>
      <c r="D4" s="53">
        <v>970</v>
      </c>
      <c r="E4" s="54">
        <v>943</v>
      </c>
      <c r="G4" s="48">
        <v>104</v>
      </c>
      <c r="H4" s="48">
        <v>927</v>
      </c>
      <c r="I4" s="48">
        <v>970</v>
      </c>
      <c r="J4" s="48">
        <v>943</v>
      </c>
      <c r="L4" s="51" t="s">
        <v>91</v>
      </c>
    </row>
    <row r="5" spans="2:12" ht="14.65" thickBot="1" x14ac:dyDescent="0.5">
      <c r="B5" s="52">
        <v>947</v>
      </c>
      <c r="C5" s="53">
        <v>17</v>
      </c>
      <c r="D5" s="53">
        <v>507</v>
      </c>
      <c r="E5" s="54">
        <v>13</v>
      </c>
      <c r="G5" s="48">
        <v>947</v>
      </c>
      <c r="H5" s="48">
        <v>17</v>
      </c>
      <c r="I5" s="48">
        <v>507</v>
      </c>
      <c r="J5" s="48">
        <v>13</v>
      </c>
      <c r="L5" s="51"/>
    </row>
    <row r="6" spans="2:12" ht="14.65" thickBot="1" x14ac:dyDescent="0.5">
      <c r="B6" s="52">
        <v>288</v>
      </c>
      <c r="C6" s="53">
        <v>959</v>
      </c>
      <c r="D6" s="53">
        <v>816</v>
      </c>
      <c r="E6" s="54">
        <v>173</v>
      </c>
      <c r="G6" s="48">
        <v>288</v>
      </c>
      <c r="H6" s="48">
        <v>959</v>
      </c>
      <c r="I6" s="48">
        <v>816</v>
      </c>
      <c r="J6" s="48">
        <v>173</v>
      </c>
    </row>
    <row r="7" spans="2:12" ht="14.65" thickBot="1" x14ac:dyDescent="0.5">
      <c r="B7" s="52">
        <v>497</v>
      </c>
      <c r="C7" s="53">
        <v>159</v>
      </c>
      <c r="D7" s="53">
        <v>758</v>
      </c>
      <c r="E7" s="54">
        <v>569</v>
      </c>
      <c r="G7" s="48">
        <v>497</v>
      </c>
      <c r="H7" s="48">
        <v>159</v>
      </c>
      <c r="I7" s="48">
        <v>758</v>
      </c>
      <c r="J7" s="48">
        <v>569</v>
      </c>
    </row>
    <row r="8" spans="2:12" ht="14.65" thickBot="1" x14ac:dyDescent="0.5">
      <c r="B8" s="52">
        <v>318</v>
      </c>
      <c r="C8" s="53">
        <v>441</v>
      </c>
      <c r="D8" s="53">
        <v>570</v>
      </c>
      <c r="E8" s="54">
        <v>438</v>
      </c>
      <c r="G8" s="48">
        <v>318</v>
      </c>
      <c r="H8" s="48">
        <v>441</v>
      </c>
      <c r="I8" s="48">
        <v>570</v>
      </c>
      <c r="J8" s="48">
        <v>438</v>
      </c>
    </row>
    <row r="9" spans="2:12" ht="14.65" thickBot="1" x14ac:dyDescent="0.5">
      <c r="B9" s="52">
        <v>710</v>
      </c>
      <c r="C9" s="53">
        <v>98</v>
      </c>
      <c r="D9" s="53">
        <v>197</v>
      </c>
      <c r="E9" s="54">
        <v>194</v>
      </c>
      <c r="G9" s="48">
        <v>710</v>
      </c>
      <c r="H9" s="48">
        <v>98</v>
      </c>
      <c r="I9" s="48">
        <v>197</v>
      </c>
      <c r="J9" s="48">
        <v>194</v>
      </c>
    </row>
    <row r="10" spans="2:12" ht="14.65" thickBot="1" x14ac:dyDescent="0.5">
      <c r="B10" s="52">
        <v>761</v>
      </c>
      <c r="C10" s="53">
        <v>615</v>
      </c>
      <c r="D10" s="53">
        <v>172</v>
      </c>
      <c r="E10" s="54">
        <v>710</v>
      </c>
      <c r="G10" s="48">
        <v>761</v>
      </c>
      <c r="H10" s="48">
        <v>615</v>
      </c>
      <c r="I10" s="48">
        <v>172</v>
      </c>
      <c r="J10" s="48">
        <v>710</v>
      </c>
    </row>
    <row r="11" spans="2:12" ht="14.65" thickBot="1" x14ac:dyDescent="0.5">
      <c r="B11" s="52">
        <v>605</v>
      </c>
      <c r="C11" s="53">
        <v>699</v>
      </c>
      <c r="D11" s="53">
        <v>378</v>
      </c>
      <c r="E11" s="54">
        <v>813</v>
      </c>
      <c r="G11" s="48">
        <v>605</v>
      </c>
      <c r="H11" s="48">
        <v>699</v>
      </c>
      <c r="I11" s="48">
        <v>378</v>
      </c>
      <c r="J11" s="48">
        <v>813</v>
      </c>
    </row>
    <row r="12" spans="2:12" ht="14.65" thickBot="1" x14ac:dyDescent="0.5">
      <c r="B12" s="52">
        <v>660</v>
      </c>
      <c r="C12" s="53">
        <v>403</v>
      </c>
      <c r="D12" s="53">
        <v>575</v>
      </c>
      <c r="E12" s="54">
        <v>792</v>
      </c>
      <c r="G12" s="48">
        <v>660</v>
      </c>
      <c r="H12" s="48">
        <v>403</v>
      </c>
      <c r="I12" s="48">
        <v>575</v>
      </c>
      <c r="J12" s="48">
        <v>792</v>
      </c>
    </row>
    <row r="13" spans="2:12" ht="14.65" thickBot="1" x14ac:dyDescent="0.5">
      <c r="B13" s="52">
        <v>81</v>
      </c>
      <c r="C13" s="53">
        <v>426</v>
      </c>
      <c r="D13" s="53">
        <v>161</v>
      </c>
      <c r="E13" s="54">
        <v>826</v>
      </c>
      <c r="G13" s="48">
        <v>81</v>
      </c>
      <c r="H13" s="48">
        <v>426</v>
      </c>
      <c r="I13" s="48">
        <v>161</v>
      </c>
      <c r="J13" s="48">
        <v>826</v>
      </c>
    </row>
    <row r="14" spans="2:12" ht="14.65" thickBot="1" x14ac:dyDescent="0.5">
      <c r="B14" s="52">
        <v>466</v>
      </c>
      <c r="C14" s="53">
        <v>386</v>
      </c>
      <c r="D14" s="53">
        <v>213</v>
      </c>
      <c r="E14" s="54">
        <v>972</v>
      </c>
      <c r="G14" s="48">
        <v>466</v>
      </c>
      <c r="H14" s="48">
        <v>386</v>
      </c>
      <c r="I14" s="48">
        <v>213</v>
      </c>
      <c r="J14" s="48">
        <v>972</v>
      </c>
    </row>
    <row r="15" spans="2:12" ht="14.65" thickBot="1" x14ac:dyDescent="0.5">
      <c r="B15" s="52">
        <v>476</v>
      </c>
      <c r="C15" s="53">
        <v>733</v>
      </c>
      <c r="D15" s="53">
        <v>472</v>
      </c>
      <c r="E15" s="54">
        <v>934</v>
      </c>
      <c r="G15" s="48">
        <v>476</v>
      </c>
      <c r="H15" s="48">
        <v>733</v>
      </c>
      <c r="I15" s="48">
        <v>472</v>
      </c>
      <c r="J15" s="48">
        <v>934</v>
      </c>
    </row>
    <row r="16" spans="2:12" ht="14.65" thickBot="1" x14ac:dyDescent="0.5">
      <c r="B16" s="52">
        <v>44</v>
      </c>
      <c r="C16" s="53">
        <v>286</v>
      </c>
      <c r="D16" s="53">
        <v>741</v>
      </c>
      <c r="E16" s="54">
        <v>73</v>
      </c>
      <c r="G16" s="48">
        <v>44</v>
      </c>
      <c r="H16" s="48">
        <v>286</v>
      </c>
      <c r="I16" s="48">
        <v>741</v>
      </c>
      <c r="J16" s="48">
        <v>73</v>
      </c>
    </row>
    <row r="17" spans="2:10" ht="14.65" thickBot="1" x14ac:dyDescent="0.5">
      <c r="B17" s="52">
        <v>937</v>
      </c>
      <c r="C17" s="53">
        <v>487</v>
      </c>
      <c r="D17" s="53">
        <v>862</v>
      </c>
      <c r="E17" s="54">
        <v>802</v>
      </c>
      <c r="G17" s="48">
        <v>937</v>
      </c>
      <c r="H17" s="48">
        <v>487</v>
      </c>
      <c r="I17" s="48">
        <v>862</v>
      </c>
      <c r="J17" s="48">
        <v>802</v>
      </c>
    </row>
    <row r="18" spans="2:10" ht="14.65" thickBot="1" x14ac:dyDescent="0.5">
      <c r="B18" s="52">
        <v>512</v>
      </c>
      <c r="C18" s="53">
        <v>355</v>
      </c>
      <c r="D18" s="53">
        <v>95</v>
      </c>
      <c r="E18" s="54">
        <v>872</v>
      </c>
      <c r="G18" s="48">
        <v>512</v>
      </c>
      <c r="H18" s="48">
        <v>355</v>
      </c>
      <c r="I18" s="48">
        <v>95</v>
      </c>
      <c r="J18" s="48">
        <v>872</v>
      </c>
    </row>
    <row r="19" spans="2:10" ht="14.65" thickBot="1" x14ac:dyDescent="0.5">
      <c r="B19" s="52">
        <v>181</v>
      </c>
      <c r="C19" s="53">
        <v>866</v>
      </c>
      <c r="D19" s="53">
        <v>953</v>
      </c>
      <c r="E19" s="54">
        <v>314</v>
      </c>
      <c r="G19" s="48">
        <v>181</v>
      </c>
      <c r="H19" s="48">
        <v>866</v>
      </c>
      <c r="I19" s="48">
        <v>953</v>
      </c>
      <c r="J19" s="48">
        <v>314</v>
      </c>
    </row>
    <row r="20" spans="2:10" ht="14.65" thickBot="1" x14ac:dyDescent="0.5">
      <c r="B20" s="52">
        <v>571</v>
      </c>
      <c r="C20" s="53">
        <v>278</v>
      </c>
      <c r="D20" s="53">
        <v>668</v>
      </c>
      <c r="E20" s="54">
        <v>239</v>
      </c>
      <c r="G20" s="48">
        <v>571</v>
      </c>
      <c r="H20" s="48">
        <v>278</v>
      </c>
      <c r="I20" s="48">
        <v>668</v>
      </c>
      <c r="J20" s="48">
        <v>239</v>
      </c>
    </row>
    <row r="21" spans="2:10" ht="14.65" thickBot="1" x14ac:dyDescent="0.5">
      <c r="B21" s="52">
        <v>73</v>
      </c>
      <c r="C21" s="53">
        <v>95</v>
      </c>
      <c r="D21" s="53">
        <v>443</v>
      </c>
      <c r="E21" s="54">
        <v>533</v>
      </c>
      <c r="G21" s="48">
        <v>73</v>
      </c>
      <c r="H21" s="48">
        <v>95</v>
      </c>
      <c r="I21" s="48">
        <v>443</v>
      </c>
      <c r="J21" s="48">
        <v>533</v>
      </c>
    </row>
    <row r="22" spans="2:10" ht="14.65" thickBot="1" x14ac:dyDescent="0.5">
      <c r="B22" s="52">
        <v>785</v>
      </c>
      <c r="C22" s="53">
        <v>263</v>
      </c>
      <c r="D22" s="53">
        <v>914</v>
      </c>
      <c r="E22" s="54">
        <v>907</v>
      </c>
      <c r="G22" s="48">
        <v>785</v>
      </c>
      <c r="H22" s="48">
        <v>263</v>
      </c>
      <c r="I22" s="48">
        <v>914</v>
      </c>
      <c r="J22" s="48">
        <v>907</v>
      </c>
    </row>
    <row r="23" spans="2:10" ht="14.65" thickBot="1" x14ac:dyDescent="0.5">
      <c r="B23" s="52">
        <v>95</v>
      </c>
      <c r="C23" s="53">
        <v>221</v>
      </c>
      <c r="D23" s="53">
        <v>799</v>
      </c>
      <c r="E23" s="54">
        <v>458</v>
      </c>
      <c r="G23" s="48">
        <v>95</v>
      </c>
      <c r="H23" s="48">
        <v>221</v>
      </c>
      <c r="I23" s="48">
        <v>799</v>
      </c>
      <c r="J23" s="48">
        <v>458</v>
      </c>
    </row>
    <row r="24" spans="2:10" ht="14.65" thickBot="1" x14ac:dyDescent="0.5">
      <c r="B24" s="55">
        <v>477</v>
      </c>
      <c r="C24" s="56">
        <v>440</v>
      </c>
      <c r="D24" s="56">
        <v>767</v>
      </c>
      <c r="E24" s="57">
        <v>655</v>
      </c>
      <c r="G24" s="48">
        <v>477</v>
      </c>
      <c r="H24" s="48">
        <v>440</v>
      </c>
      <c r="I24" s="48">
        <v>767</v>
      </c>
      <c r="J24" s="48">
        <v>655</v>
      </c>
    </row>
    <row r="25" spans="2:10" ht="14.65" thickBot="1" x14ac:dyDescent="0.5"/>
    <row r="26" spans="2:10" ht="14.65" thickBot="1" x14ac:dyDescent="0.5">
      <c r="B26" s="58">
        <f>SUM(B2:E24)</f>
        <v>48814</v>
      </c>
      <c r="G26" s="58">
        <f>SUM(G2:J24)</f>
        <v>48814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zoomScale="80" zoomScaleNormal="80" workbookViewId="0">
      <selection activeCell="C27" sqref="C27"/>
    </sheetView>
  </sheetViews>
  <sheetFormatPr defaultRowHeight="14.25" x14ac:dyDescent="0.45"/>
  <cols>
    <col min="1" max="1" width="2.46484375" style="3" customWidth="1"/>
    <col min="2" max="2" width="38.33203125" style="3" customWidth="1"/>
    <col min="3" max="3" width="16.6640625" style="3" customWidth="1"/>
    <col min="4" max="4" width="11.53125" style="3" customWidth="1"/>
    <col min="5" max="5" width="10.265625" style="3" customWidth="1"/>
    <col min="6" max="16384" width="9.06640625" style="3"/>
  </cols>
  <sheetData>
    <row r="1" spans="2:10" ht="25.9" thickBot="1" x14ac:dyDescent="0.8">
      <c r="B1" s="8" t="s">
        <v>60</v>
      </c>
    </row>
    <row r="2" spans="2:10" ht="15" thickTop="1" thickBot="1" x14ac:dyDescent="0.5"/>
    <row r="3" spans="2:10" x14ac:dyDescent="0.45">
      <c r="B3" s="5" t="s">
        <v>61</v>
      </c>
      <c r="E3" s="9" t="s">
        <v>62</v>
      </c>
      <c r="F3" s="10" t="s">
        <v>63</v>
      </c>
      <c r="G3" s="10" t="s">
        <v>64</v>
      </c>
      <c r="H3" s="10" t="s">
        <v>65</v>
      </c>
      <c r="I3" s="10" t="s">
        <v>66</v>
      </c>
      <c r="J3" s="11" t="s">
        <v>67</v>
      </c>
    </row>
    <row r="4" spans="2:10" x14ac:dyDescent="0.45">
      <c r="B4" s="12" t="s">
        <v>68</v>
      </c>
      <c r="C4" s="41">
        <v>5000</v>
      </c>
      <c r="E4" s="13">
        <v>1</v>
      </c>
      <c r="F4" s="14">
        <f>IF('Modeling_Weekly production'!C3&lt;Min_Prod,0,('Modeling_Weekly production'!C3-Min_Prod)*Incentive)</f>
        <v>0</v>
      </c>
      <c r="G4" s="14">
        <f>IF('Modeling_Weekly production'!D3&lt;Min_Prod,0,('Modeling_Weekly production'!D3-Min_Prod)*Incentive)</f>
        <v>411.99129053368193</v>
      </c>
      <c r="H4" s="14">
        <f>IF('Modeling_Weekly production'!E3&lt;Min_Prod,0,('Modeling_Weekly production'!E3-Min_Prod)*Incentive)</f>
        <v>345.89530184221991</v>
      </c>
      <c r="I4" s="14">
        <f>IF('Modeling_Weekly production'!F3&lt;Min_Prod,0,('Modeling_Weekly production'!F3-Min_Prod)*Incentive)</f>
        <v>1151.2949851305145</v>
      </c>
      <c r="J4" s="15">
        <f>IF('Modeling_Weekly production'!G3&lt;Min_Prod,0,('Modeling_Weekly production'!G3-Min_Prod)*Incentive)</f>
        <v>0</v>
      </c>
    </row>
    <row r="5" spans="2:10" x14ac:dyDescent="0.45">
      <c r="B5" s="16" t="s">
        <v>69</v>
      </c>
      <c r="C5" s="41">
        <v>0.21116929294396819</v>
      </c>
      <c r="E5" s="13">
        <v>2</v>
      </c>
      <c r="F5" s="14">
        <f>IF('Modeling_Weekly production'!C4&lt;Min_Prod,0,('Modeling_Weekly production'!C4-Min_Prod)*Incentive)</f>
        <v>410.30193619013022</v>
      </c>
      <c r="G5" s="14">
        <f>IF('Modeling_Weekly production'!D4&lt;Min_Prod,0,('Modeling_Weekly production'!D4-Min_Prod)*Incentive)</f>
        <v>829.89532126979498</v>
      </c>
      <c r="H5" s="14">
        <f>IF('Modeling_Weekly production'!E4&lt;Min_Prod,0,('Modeling_Weekly production'!E4-Min_Prod)*Incentive)</f>
        <v>584.93894145479192</v>
      </c>
      <c r="I5" s="14">
        <f>IF('Modeling_Weekly production'!F4&lt;Min_Prod,0,('Modeling_Weekly production'!F4-Min_Prod)*Incentive)</f>
        <v>1139.8918433115402</v>
      </c>
      <c r="J5" s="15">
        <f>IF('Modeling_Weekly production'!G4&lt;Min_Prod,0,('Modeling_Weekly production'!G4-Min_Prod)*Incentive)</f>
        <v>387.91799113806957</v>
      </c>
    </row>
    <row r="6" spans="2:10" x14ac:dyDescent="0.45">
      <c r="E6" s="13">
        <v>3</v>
      </c>
      <c r="F6" s="14">
        <f>IF('Modeling_Weekly production'!C5&lt;Min_Prod,0,('Modeling_Weekly production'!C5-Min_Prod)*Incentive)</f>
        <v>0</v>
      </c>
      <c r="G6" s="14">
        <f>IF('Modeling_Weekly production'!D5&lt;Min_Prod,0,('Modeling_Weekly production'!D5-Min_Prod)*Incentive)</f>
        <v>990.38398390721079</v>
      </c>
      <c r="H6" s="14">
        <f>IF('Modeling_Weekly production'!E5&lt;Min_Prod,0,('Modeling_Weekly production'!E5-Min_Prod)*Incentive)</f>
        <v>850.58991197830392</v>
      </c>
      <c r="I6" s="14">
        <f>IF('Modeling_Weekly production'!F5&lt;Min_Prod,0,('Modeling_Weekly production'!F5-Min_Prod)*Incentive)</f>
        <v>1114.1291895723762</v>
      </c>
      <c r="J6" s="15">
        <f>IF('Modeling_Weekly production'!G5&lt;Min_Prod,0,('Modeling_Weekly production'!G5-Min_Prod)*Incentive)</f>
        <v>1061.5480356293281</v>
      </c>
    </row>
    <row r="7" spans="2:10" x14ac:dyDescent="0.45">
      <c r="B7" s="17" t="s">
        <v>70</v>
      </c>
      <c r="C7" s="17" t="s">
        <v>71</v>
      </c>
      <c r="E7" s="13">
        <v>4</v>
      </c>
      <c r="F7" s="14">
        <f>IF('Modeling_Weekly production'!C6&lt;Min_Prod,0,('Modeling_Weekly production'!C6-Min_Prod)*Incentive)</f>
        <v>1091.3355760920042</v>
      </c>
      <c r="G7" s="14">
        <f>IF('Modeling_Weekly production'!D6&lt;Min_Prod,0,('Modeling_Weekly production'!D6-Min_Prod)*Incentive)</f>
        <v>1035.2405651143686</v>
      </c>
      <c r="H7" s="14">
        <f>IF('Modeling_Weekly production'!E6&lt;Min_Prod,0,('Modeling_Weekly production'!E6-Min_Prod)*Incentive)</f>
        <v>917.74174713448576</v>
      </c>
      <c r="I7" s="14">
        <f>IF('Modeling_Weekly production'!F6&lt;Min_Prod,0,('Modeling_Weekly production'!F6-Min_Prod)*Incentive)</f>
        <v>1573.4224017255069</v>
      </c>
      <c r="J7" s="15">
        <f>IF('Modeling_Weekly production'!G6&lt;Min_Prod,0,('Modeling_Weekly production'!G6-Min_Prod)*Incentive)</f>
        <v>1079.8775302568645</v>
      </c>
    </row>
    <row r="8" spans="2:10" x14ac:dyDescent="0.45">
      <c r="B8" s="18">
        <v>5000</v>
      </c>
      <c r="C8" s="19">
        <v>0.1</v>
      </c>
      <c r="E8" s="13">
        <v>5</v>
      </c>
      <c r="F8" s="14">
        <f>IF('Modeling_Weekly production'!C7&lt;Min_Prod,0,('Modeling_Weekly production'!C7-Min_Prod)*Incentive)</f>
        <v>638.36477256961587</v>
      </c>
      <c r="G8" s="14">
        <f>IF('Modeling_Weekly production'!D7&lt;Min_Prod,0,('Modeling_Weekly production'!D7-Min_Prod)*Incentive)</f>
        <v>480.19897215458366</v>
      </c>
      <c r="H8" s="14">
        <f>IF('Modeling_Weekly production'!E7&lt;Min_Prod,0,('Modeling_Weekly production'!E7-Min_Prod)*Incentive)</f>
        <v>306.8289826475858</v>
      </c>
      <c r="I8" s="14">
        <f>IF('Modeling_Weekly production'!F7&lt;Min_Prod,0,('Modeling_Weekly production'!F7-Min_Prod)*Incentive)</f>
        <v>1869.0594118470624</v>
      </c>
      <c r="J8" s="15">
        <f>IF('Modeling_Weekly production'!G7&lt;Min_Prod,0,('Modeling_Weekly production'!G7-Min_Prod)*Incentive)</f>
        <v>766.12219480071656</v>
      </c>
    </row>
    <row r="9" spans="2:10" x14ac:dyDescent="0.45">
      <c r="B9" s="18">
        <v>6000</v>
      </c>
      <c r="C9" s="19">
        <v>0.2</v>
      </c>
      <c r="E9" s="13">
        <v>6</v>
      </c>
      <c r="F9" s="14">
        <f>IF('Modeling_Weekly production'!C8&lt;Min_Prod,0,('Modeling_Weekly production'!C8-Min_Prod)*Incentive)</f>
        <v>85.973354236277601</v>
      </c>
      <c r="G9" s="14">
        <f>IF('Modeling_Weekly production'!D8&lt;Min_Prod,0,('Modeling_Weekly production'!D8-Min_Prod)*Incentive)</f>
        <v>1130.5497137916989</v>
      </c>
      <c r="H9" s="14">
        <f>IF('Modeling_Weekly production'!E8&lt;Min_Prod,0,('Modeling_Weekly production'!E8-Min_Prod)*Incentive)</f>
        <v>1086.6982984189549</v>
      </c>
      <c r="I9" s="14">
        <f>IF('Modeling_Weekly production'!F8&lt;Min_Prod,0,('Modeling_Weekly production'!F8-Min_Prod)*Incentive)</f>
        <v>962.91930566691804</v>
      </c>
      <c r="J9" s="15">
        <f>IF('Modeling_Weekly production'!G8&lt;Min_Prod,0,('Modeling_Weekly production'!G8-Min_Prod)*Incentive)</f>
        <v>101.59777022120196</v>
      </c>
    </row>
    <row r="10" spans="2:10" x14ac:dyDescent="0.45">
      <c r="B10" s="18">
        <v>7000</v>
      </c>
      <c r="C10" s="19">
        <v>0.3</v>
      </c>
      <c r="E10" s="13">
        <v>7</v>
      </c>
      <c r="F10" s="14">
        <f>IF('Modeling_Weekly production'!C9&lt;Min_Prod,0,('Modeling_Weekly production'!C9-Min_Prod)*Incentive)</f>
        <v>17.738220607293329</v>
      </c>
      <c r="G10" s="14">
        <f>IF('Modeling_Weekly production'!D9&lt;Min_Prod,0,('Modeling_Weekly production'!D9-Min_Prod)*Incentive)</f>
        <v>725.57769055547465</v>
      </c>
      <c r="H10" s="14">
        <f>IF('Modeling_Weekly production'!E9&lt;Min_Prod,0,('Modeling_Weekly production'!E9-Min_Prod)*Incentive)</f>
        <v>846.57769541236848</v>
      </c>
      <c r="I10" s="14">
        <f>IF('Modeling_Weekly production'!F9&lt;Min_Prod,0,('Modeling_Weekly production'!F9-Min_Prod)*Incentive)</f>
        <v>1449.0436881815097</v>
      </c>
      <c r="J10" s="15">
        <f>IF('Modeling_Weekly production'!G9&lt;Min_Prod,0,('Modeling_Weekly production'!G9-Min_Prod)*Incentive)</f>
        <v>1034.5183661325002</v>
      </c>
    </row>
    <row r="11" spans="2:10" x14ac:dyDescent="0.45">
      <c r="E11" s="13">
        <v>8</v>
      </c>
      <c r="F11" s="14">
        <f>IF('Modeling_Weekly production'!C10&lt;Min_Prod,0,('Modeling_Weekly production'!C10-Min_Prod)*Incentive)</f>
        <v>148.87435152549759</v>
      </c>
      <c r="G11" s="14">
        <f>IF('Modeling_Weekly production'!D10&lt;Min_Prod,0,('Modeling_Weekly production'!D10-Min_Prod)*Incentive)</f>
        <v>712.69636368589261</v>
      </c>
      <c r="H11" s="14">
        <f>IF('Modeling_Weekly production'!E10&lt;Min_Prod,0,('Modeling_Weekly production'!E10-Min_Prod)*Incentive)</f>
        <v>793.15186429754453</v>
      </c>
      <c r="I11" s="14">
        <f>IF('Modeling_Weekly production'!F10&lt;Min_Prod,0,('Modeling_Weekly production'!F10-Min_Prod)*Incentive)</f>
        <v>1218.8691588725844</v>
      </c>
      <c r="J11" s="15">
        <f>IF('Modeling_Weekly production'!G10&lt;Min_Prod,0,('Modeling_Weekly production'!G10-Min_Prod)*Incentive)</f>
        <v>1516.1955233376916</v>
      </c>
    </row>
    <row r="12" spans="2:10" x14ac:dyDescent="0.45">
      <c r="B12" s="5" t="s">
        <v>72</v>
      </c>
      <c r="E12" s="13">
        <v>9</v>
      </c>
      <c r="F12" s="14">
        <f>IF('Modeling_Weekly production'!C11&lt;Min_Prod,0,('Modeling_Weekly production'!C11-Min_Prod)*Incentive)</f>
        <v>882.898813798731</v>
      </c>
      <c r="G12" s="14">
        <f>IF('Modeling_Weekly production'!D11&lt;Min_Prod,0,('Modeling_Weekly production'!D11-Min_Prod)*Incentive)</f>
        <v>386.2286367945178</v>
      </c>
      <c r="H12" s="14">
        <f>IF('Modeling_Weekly production'!E11&lt;Min_Prod,0,('Modeling_Weekly production'!E11-Min_Prod)*Incentive)</f>
        <v>905.70509743667958</v>
      </c>
      <c r="I12" s="14">
        <f>IF('Modeling_Weekly production'!F11&lt;Min_Prod,0,('Modeling_Weekly production'!F11-Min_Prod)*Incentive)</f>
        <v>683.34383196668102</v>
      </c>
      <c r="J12" s="15">
        <f>IF('Modeling_Weekly production'!G11&lt;Min_Prod,0,('Modeling_Weekly production'!G11-Min_Prod)*Incentive)</f>
        <v>1023.5375628994138</v>
      </c>
    </row>
    <row r="13" spans="2:10" x14ac:dyDescent="0.45">
      <c r="B13" s="16" t="s">
        <v>73</v>
      </c>
      <c r="C13" s="39">
        <f>+SUM(F4:J17)</f>
        <v>50000.000000000022</v>
      </c>
      <c r="E13" s="13">
        <v>10</v>
      </c>
      <c r="F13" s="14">
        <f>IF('Modeling_Weekly production'!C12&lt;Min_Prod,0,('Modeling_Weekly production'!C12-Min_Prod)*Incentive)</f>
        <v>1034.0960275466123</v>
      </c>
      <c r="G13" s="14">
        <f>IF('Modeling_Weekly production'!D12&lt;Min_Prod,0,('Modeling_Weekly production'!D12-Min_Prod)*Incentive)</f>
        <v>1236.6073794798776</v>
      </c>
      <c r="H13" s="14">
        <f>IF('Modeling_Weekly production'!E12&lt;Min_Prod,0,('Modeling_Weekly production'!E12-Min_Prod)*Incentive)</f>
        <v>992.28450754370647</v>
      </c>
      <c r="I13" s="14">
        <f>IF('Modeling_Weekly production'!F12&lt;Min_Prod,0,('Modeling_Weekly production'!F12-Min_Prod)*Incentive)</f>
        <v>0</v>
      </c>
      <c r="J13" s="15">
        <f>IF('Modeling_Weekly production'!G12&lt;Min_Prod,0,('Modeling_Weekly production'!G12-Min_Prod)*Incentive)</f>
        <v>691.36826509855189</v>
      </c>
    </row>
    <row r="14" spans="2:10" x14ac:dyDescent="0.45">
      <c r="B14" s="16" t="s">
        <v>74</v>
      </c>
      <c r="C14" s="40">
        <f>+COUNTIF(F4:J17,"&gt;0")</f>
        <v>62</v>
      </c>
      <c r="E14" s="13">
        <v>11</v>
      </c>
      <c r="F14" s="14">
        <f>IF('Modeling_Weekly production'!C13&lt;Min_Prod,0,('Modeling_Weekly production'!C13-Min_Prod)*Incentive)</f>
        <v>794.74830415220083</v>
      </c>
      <c r="G14" s="14">
        <f>IF('Modeling_Weekly production'!D13&lt;Min_Prod,0,('Modeling_Weekly production'!D13-Min_Prod)*Incentive)</f>
        <v>630.18829754682531</v>
      </c>
      <c r="H14" s="14">
        <f>IF('Modeling_Weekly production'!E13&lt;Min_Prod,0,('Modeling_Weekly production'!E13-Min_Prod)*Incentive)</f>
        <v>807.0890376318464</v>
      </c>
      <c r="I14" s="14">
        <f>IF('Modeling_Weekly production'!F13&lt;Min_Prod,0,('Modeling_Weekly production'!F13-Min_Prod)*Incentive)</f>
        <v>0</v>
      </c>
      <c r="J14" s="15">
        <f>IF('Modeling_Weekly production'!G13&lt;Min_Prod,0,('Modeling_Weekly production'!G13-Min_Prod)*Incentive)</f>
        <v>0</v>
      </c>
    </row>
    <row r="15" spans="2:10" x14ac:dyDescent="0.45">
      <c r="E15" s="13">
        <v>12</v>
      </c>
      <c r="F15" s="14">
        <f>IF('Modeling_Weekly production'!C14&lt;Min_Prod,0,('Modeling_Weekly production'!C14-Min_Prod)*Incentive)</f>
        <v>493.71380690299765</v>
      </c>
      <c r="G15" s="14">
        <f>IF('Modeling_Weekly production'!D14&lt;Min_Prod,0,('Modeling_Weekly production'!D14-Min_Prod)*Incentive)</f>
        <v>1076.9633940142378</v>
      </c>
      <c r="H15" s="14">
        <f>IF('Modeling_Weekly production'!E14&lt;Min_Prod,0,('Modeling_Weekly production'!E14-Min_Prod)*Incentive)</f>
        <v>429.09600326214337</v>
      </c>
      <c r="I15" s="14">
        <f>IF('Modeling_Weekly production'!F14&lt;Min_Prod,0,('Modeling_Weekly production'!F14-Min_Prod)*Incentive)</f>
        <v>0</v>
      </c>
      <c r="J15" s="15">
        <f>IF('Modeling_Weekly production'!G14&lt;Min_Prod,0,('Modeling_Weekly production'!G14-Min_Prod)*Incentive)</f>
        <v>1342.1920259518618</v>
      </c>
    </row>
    <row r="16" spans="2:10" x14ac:dyDescent="0.45">
      <c r="E16" s="13">
        <v>13</v>
      </c>
      <c r="F16" s="14">
        <f>IF('Modeling_Weekly production'!C15&lt;Min_Prod,0,('Modeling_Weekly production'!C15-Min_Prod)*Incentive)</f>
        <v>1149.6056307869628</v>
      </c>
      <c r="G16" s="14">
        <f>IF('Modeling_Weekly production'!D15&lt;Min_Prod,0,('Modeling_Weekly production'!D15-Min_Prod)*Incentive)</f>
        <v>103.47295354254442</v>
      </c>
      <c r="H16" s="14">
        <f>IF('Modeling_Weekly production'!E15&lt;Min_Prod,0,('Modeling_Weekly production'!E15-Min_Prod)*Incentive)</f>
        <v>1046.3438465373624</v>
      </c>
      <c r="I16" s="14">
        <f>IF('Modeling_Weekly production'!F15&lt;Min_Prod,0,('Modeling_Weekly production'!F15-Min_Prod)*Incentive)</f>
        <v>365.1961752172985</v>
      </c>
      <c r="J16" s="15">
        <f>IF('Modeling_Weekly production'!G15&lt;Min_Prod,0,('Modeling_Weekly production'!G15-Min_Prod)*Incentive)</f>
        <v>775.62481298319517</v>
      </c>
    </row>
    <row r="17" spans="2:10" ht="14.65" thickBot="1" x14ac:dyDescent="0.5">
      <c r="E17" s="20">
        <v>14</v>
      </c>
      <c r="F17" s="21">
        <f>IF('Modeling_Weekly production'!C16&lt;Min_Prod,0,('Modeling_Weekly production'!C16-Min_Prod)*Incentive)</f>
        <v>440.9130368952878</v>
      </c>
      <c r="G17" s="21">
        <f>IF('Modeling_Weekly production'!D16&lt;Min_Prod,0,('Modeling_Weekly production'!D16-Min_Prod)*Incentive)</f>
        <v>436.47003497174677</v>
      </c>
      <c r="H17" s="21">
        <f>IF('Modeling_Weekly production'!E16&lt;Min_Prod,0,('Modeling_Weekly production'!E16-Min_Prod)*Incentive)</f>
        <v>578.89949967659436</v>
      </c>
      <c r="I17" s="21">
        <f>IF('Modeling_Weekly production'!F16&lt;Min_Prod,0,('Modeling_Weekly production'!F16-Min_Prod)*Incentive)</f>
        <v>825.46076611797162</v>
      </c>
      <c r="J17" s="22">
        <f>IF('Modeling_Weekly production'!G16&lt;Min_Prod,0,('Modeling_Weekly production'!G16-Min_Prod)*Incentive)</f>
        <v>0</v>
      </c>
    </row>
    <row r="18" spans="2:10" ht="25.9" thickBot="1" x14ac:dyDescent="0.8">
      <c r="B18" s="8" t="s">
        <v>58</v>
      </c>
    </row>
    <row r="19" spans="2:10" ht="14.65" thickTop="1" x14ac:dyDescent="0.45"/>
    <row r="20" spans="2:10" x14ac:dyDescent="0.45">
      <c r="B20" s="23">
        <f>+C13</f>
        <v>50000.000000000022</v>
      </c>
      <c r="C20" s="24">
        <v>0.1</v>
      </c>
      <c r="D20" s="24">
        <v>0.2</v>
      </c>
      <c r="E20" s="24">
        <v>0.3</v>
      </c>
    </row>
    <row r="21" spans="2:10" x14ac:dyDescent="0.45">
      <c r="B21" s="25">
        <v>5000</v>
      </c>
      <c r="C21" s="26">
        <f t="dataTable" ref="C21:E23" dt2D="1" dtr="1" r1="C5" r2="C4"/>
        <v>23677.685000000001</v>
      </c>
      <c r="D21" s="26">
        <v>47355.37</v>
      </c>
      <c r="E21" s="26">
        <v>71033.054999999993</v>
      </c>
    </row>
    <row r="22" spans="2:10" x14ac:dyDescent="0.45">
      <c r="B22" s="25">
        <v>6000</v>
      </c>
      <c r="C22" s="26">
        <v>17760.96</v>
      </c>
      <c r="D22" s="26">
        <v>35521.919999999998</v>
      </c>
      <c r="E22" s="26">
        <v>53282.87999999999</v>
      </c>
    </row>
    <row r="23" spans="2:10" x14ac:dyDescent="0.45">
      <c r="B23" s="25">
        <v>7000</v>
      </c>
      <c r="C23" s="26">
        <v>12222.92</v>
      </c>
      <c r="D23" s="26">
        <v>24445.84</v>
      </c>
      <c r="E23" s="26">
        <v>36668.75999999998</v>
      </c>
    </row>
    <row r="25" spans="2:10" ht="25.9" thickBot="1" x14ac:dyDescent="0.8">
      <c r="B25" s="8" t="s">
        <v>85</v>
      </c>
    </row>
    <row r="26" spans="2:10" ht="14.65" thickTop="1" x14ac:dyDescent="0.45"/>
    <row r="27" spans="2:10" x14ac:dyDescent="0.45">
      <c r="B27" s="42">
        <v>50000</v>
      </c>
      <c r="C27" s="43">
        <f>+Incentive</f>
        <v>0.21116929294396819</v>
      </c>
    </row>
  </sheetData>
  <conditionalFormatting sqref="C21:E23">
    <cfRule type="colorScale" priority="2">
      <colorScale>
        <cfvo type="min"/>
        <cfvo type="max"/>
        <color rgb="FF63BE7B"/>
        <color rgb="FFFFEF9C"/>
      </colorScale>
    </cfRule>
  </conditionalFormatting>
  <dataValidations count="2">
    <dataValidation type="list" allowBlank="1" showInputMessage="1" showErrorMessage="1" sqref="C4">
      <formula1>$B$8:$B$10</formula1>
    </dataValidation>
    <dataValidation type="list" allowBlank="1" showInputMessage="1" showErrorMessage="1" sqref="C5">
      <formula1>$C$8:$C$10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2"/>
  <sheetViews>
    <sheetView zoomScale="80" zoomScaleNormal="80" workbookViewId="0">
      <selection activeCell="F94" sqref="F94:F100"/>
    </sheetView>
  </sheetViews>
  <sheetFormatPr defaultColWidth="0" defaultRowHeight="14.25" zeroHeight="1" x14ac:dyDescent="0.45"/>
  <cols>
    <col min="1" max="1" width="5.1328125" customWidth="1"/>
    <col min="2" max="2" width="9.1328125" customWidth="1"/>
    <col min="3" max="3" width="11" bestFit="1" customWidth="1"/>
    <col min="4" max="8" width="9.1328125" customWidth="1"/>
    <col min="9" max="9" width="4.59765625" customWidth="1"/>
    <col min="10" max="16" width="9.1328125" style="3" customWidth="1"/>
    <col min="17" max="256" width="0" hidden="1" customWidth="1"/>
    <col min="257" max="16384" width="9.1328125" hidden="1"/>
  </cols>
  <sheetData>
    <row r="1" spans="1:9" x14ac:dyDescent="0.45">
      <c r="A1" s="27"/>
      <c r="B1" s="27"/>
      <c r="C1" s="27"/>
      <c r="D1" s="27"/>
      <c r="E1" s="27"/>
      <c r="F1" s="27"/>
      <c r="G1" s="27"/>
      <c r="H1" s="27"/>
      <c r="I1" s="27"/>
    </row>
    <row r="2" spans="1:9" x14ac:dyDescent="0.45">
      <c r="A2" s="27"/>
      <c r="B2" s="28" t="s">
        <v>62</v>
      </c>
      <c r="C2" s="28" t="s">
        <v>75</v>
      </c>
      <c r="D2" s="28" t="s">
        <v>63</v>
      </c>
      <c r="E2" s="28" t="s">
        <v>64</v>
      </c>
      <c r="F2" s="28" t="s">
        <v>65</v>
      </c>
      <c r="G2" s="28" t="s">
        <v>66</v>
      </c>
      <c r="H2" s="28" t="s">
        <v>67</v>
      </c>
      <c r="I2" s="27"/>
    </row>
    <row r="3" spans="1:9" x14ac:dyDescent="0.45">
      <c r="A3" s="27"/>
      <c r="B3" s="29">
        <v>1</v>
      </c>
      <c r="C3" s="30" t="s">
        <v>76</v>
      </c>
      <c r="D3" s="31">
        <v>1535</v>
      </c>
      <c r="E3" s="31">
        <v>1579</v>
      </c>
      <c r="F3" s="32">
        <v>1573</v>
      </c>
      <c r="G3" s="32">
        <v>1502</v>
      </c>
      <c r="H3" s="32">
        <v>1322</v>
      </c>
      <c r="I3" s="27"/>
    </row>
    <row r="4" spans="1:9" x14ac:dyDescent="0.45">
      <c r="A4" s="27"/>
      <c r="B4" s="33">
        <v>1</v>
      </c>
      <c r="C4" s="30" t="s">
        <v>77</v>
      </c>
      <c r="D4" s="31">
        <v>1109</v>
      </c>
      <c r="E4" s="32">
        <v>0</v>
      </c>
      <c r="F4" s="31">
        <v>1701</v>
      </c>
      <c r="G4" s="32">
        <v>1551</v>
      </c>
      <c r="H4" s="32">
        <v>427</v>
      </c>
      <c r="I4" s="27"/>
    </row>
    <row r="5" spans="1:9" x14ac:dyDescent="0.45">
      <c r="A5" s="27"/>
      <c r="B5" s="33">
        <v>1</v>
      </c>
      <c r="C5" s="30" t="s">
        <v>78</v>
      </c>
      <c r="D5" s="34">
        <v>0</v>
      </c>
      <c r="E5" s="31">
        <v>897</v>
      </c>
      <c r="F5" s="31">
        <v>1090</v>
      </c>
      <c r="G5" s="32">
        <v>2056</v>
      </c>
      <c r="H5" s="32">
        <v>406</v>
      </c>
      <c r="I5" s="27"/>
    </row>
    <row r="6" spans="1:9" x14ac:dyDescent="0.45">
      <c r="A6" s="27"/>
      <c r="B6" s="33">
        <v>1</v>
      </c>
      <c r="C6" s="30" t="s">
        <v>79</v>
      </c>
      <c r="D6" s="31">
        <v>350</v>
      </c>
      <c r="E6" s="31">
        <v>942</v>
      </c>
      <c r="F6" s="31">
        <v>778</v>
      </c>
      <c r="G6" s="32">
        <v>1083</v>
      </c>
      <c r="H6" s="32">
        <v>834</v>
      </c>
      <c r="I6" s="27"/>
    </row>
    <row r="7" spans="1:9" x14ac:dyDescent="0.45">
      <c r="A7" s="27"/>
      <c r="B7" s="33">
        <v>1</v>
      </c>
      <c r="C7" s="30" t="s">
        <v>80</v>
      </c>
      <c r="D7" s="31">
        <v>0</v>
      </c>
      <c r="E7" s="31">
        <v>0</v>
      </c>
      <c r="F7" s="31">
        <v>0</v>
      </c>
      <c r="G7" s="32">
        <v>0</v>
      </c>
      <c r="H7" s="32">
        <v>0</v>
      </c>
      <c r="I7" s="27"/>
    </row>
    <row r="8" spans="1:9" x14ac:dyDescent="0.45">
      <c r="A8" s="27"/>
      <c r="B8" s="33">
        <v>1</v>
      </c>
      <c r="C8" s="30" t="s">
        <v>81</v>
      </c>
      <c r="D8" s="31">
        <v>1157</v>
      </c>
      <c r="E8" s="31">
        <v>1870</v>
      </c>
      <c r="F8" s="31">
        <v>0</v>
      </c>
      <c r="G8" s="32">
        <v>2098</v>
      </c>
      <c r="H8" s="32">
        <v>0</v>
      </c>
      <c r="I8" s="27"/>
    </row>
    <row r="9" spans="1:9" x14ac:dyDescent="0.45">
      <c r="A9" s="27"/>
      <c r="B9" s="33">
        <v>1</v>
      </c>
      <c r="C9" s="30" t="s">
        <v>82</v>
      </c>
      <c r="D9" s="34">
        <v>548</v>
      </c>
      <c r="E9" s="31">
        <v>1663</v>
      </c>
      <c r="F9" s="34">
        <v>1496</v>
      </c>
      <c r="G9" s="32">
        <v>2162</v>
      </c>
      <c r="H9" s="32">
        <v>0</v>
      </c>
      <c r="I9" s="27"/>
    </row>
    <row r="10" spans="1:9" x14ac:dyDescent="0.45">
      <c r="A10" s="27"/>
      <c r="B10" s="29">
        <v>2</v>
      </c>
      <c r="C10" s="35" t="s">
        <v>76</v>
      </c>
      <c r="D10" s="31">
        <v>500</v>
      </c>
      <c r="E10" s="31">
        <v>0</v>
      </c>
      <c r="F10" s="32">
        <v>0</v>
      </c>
      <c r="G10" s="32">
        <v>367</v>
      </c>
      <c r="H10" s="32">
        <v>1866</v>
      </c>
      <c r="I10" s="27"/>
    </row>
    <row r="11" spans="1:9" x14ac:dyDescent="0.45">
      <c r="A11" s="27"/>
      <c r="B11" s="33">
        <v>2</v>
      </c>
      <c r="C11" s="35" t="s">
        <v>77</v>
      </c>
      <c r="D11" s="31">
        <v>808</v>
      </c>
      <c r="E11" s="32">
        <v>0</v>
      </c>
      <c r="F11" s="31">
        <v>1331</v>
      </c>
      <c r="G11" s="32">
        <v>2283</v>
      </c>
      <c r="H11" s="32">
        <v>1127</v>
      </c>
      <c r="I11" s="27"/>
    </row>
    <row r="12" spans="1:9" x14ac:dyDescent="0.45">
      <c r="A12" s="27"/>
      <c r="B12" s="33">
        <v>2</v>
      </c>
      <c r="C12" s="35" t="s">
        <v>78</v>
      </c>
      <c r="D12" s="34">
        <v>0</v>
      </c>
      <c r="E12" s="31">
        <v>1693</v>
      </c>
      <c r="F12" s="31">
        <v>1690</v>
      </c>
      <c r="G12" s="32">
        <v>2155</v>
      </c>
      <c r="H12" s="32">
        <v>1468</v>
      </c>
      <c r="I12" s="27"/>
    </row>
    <row r="13" spans="1:9" x14ac:dyDescent="0.45">
      <c r="A13" s="27"/>
      <c r="B13" s="33">
        <v>2</v>
      </c>
      <c r="C13" s="35" t="s">
        <v>79</v>
      </c>
      <c r="D13" s="31">
        <v>898</v>
      </c>
      <c r="E13" s="31">
        <v>2087</v>
      </c>
      <c r="F13" s="31">
        <v>1761</v>
      </c>
      <c r="G13" s="32">
        <v>2026</v>
      </c>
      <c r="H13" s="32">
        <v>1832</v>
      </c>
      <c r="I13" s="27"/>
    </row>
    <row r="14" spans="1:9" x14ac:dyDescent="0.45">
      <c r="A14" s="27"/>
      <c r="B14" s="33">
        <v>2</v>
      </c>
      <c r="C14" s="35" t="s">
        <v>80</v>
      </c>
      <c r="D14" s="31">
        <v>1380</v>
      </c>
      <c r="E14" s="31">
        <v>2215</v>
      </c>
      <c r="F14" s="31">
        <v>1144</v>
      </c>
      <c r="G14" s="32">
        <v>0</v>
      </c>
      <c r="H14" s="32">
        <v>459</v>
      </c>
      <c r="I14" s="27"/>
    </row>
    <row r="15" spans="1:9" x14ac:dyDescent="0.45">
      <c r="A15" s="27"/>
      <c r="B15" s="33">
        <v>2</v>
      </c>
      <c r="C15" s="35" t="s">
        <v>81</v>
      </c>
      <c r="D15" s="31">
        <v>1652</v>
      </c>
      <c r="E15" s="31">
        <v>1528</v>
      </c>
      <c r="F15" s="32">
        <v>0</v>
      </c>
      <c r="G15" s="31">
        <v>1559</v>
      </c>
      <c r="H15" s="32">
        <v>85</v>
      </c>
      <c r="I15" s="27"/>
    </row>
    <row r="16" spans="1:9" x14ac:dyDescent="0.45">
      <c r="A16" s="27"/>
      <c r="B16" s="33">
        <v>2</v>
      </c>
      <c r="C16" s="35" t="s">
        <v>82</v>
      </c>
      <c r="D16" s="34">
        <v>1705</v>
      </c>
      <c r="E16" s="31">
        <v>1407</v>
      </c>
      <c r="F16" s="34">
        <v>1844</v>
      </c>
      <c r="G16" s="32">
        <v>2008</v>
      </c>
      <c r="H16" s="32">
        <v>0</v>
      </c>
      <c r="I16" s="27"/>
    </row>
    <row r="17" spans="1:9" x14ac:dyDescent="0.45">
      <c r="A17" s="27"/>
      <c r="B17" s="29">
        <v>3</v>
      </c>
      <c r="C17" s="35" t="s">
        <v>76</v>
      </c>
      <c r="D17" s="31">
        <v>0</v>
      </c>
      <c r="E17" s="31">
        <v>2090</v>
      </c>
      <c r="F17" s="32">
        <v>1003</v>
      </c>
      <c r="G17" s="32">
        <v>568</v>
      </c>
      <c r="H17" s="32">
        <v>1719</v>
      </c>
      <c r="I17" s="27"/>
    </row>
    <row r="18" spans="1:9" x14ac:dyDescent="0.45">
      <c r="A18" s="27"/>
      <c r="B18" s="33">
        <v>3</v>
      </c>
      <c r="C18" s="35" t="s">
        <v>77</v>
      </c>
      <c r="D18" s="31">
        <v>1402</v>
      </c>
      <c r="E18" s="32">
        <v>0</v>
      </c>
      <c r="F18" s="31">
        <v>1601</v>
      </c>
      <c r="G18" s="32">
        <v>2185</v>
      </c>
      <c r="H18" s="32">
        <v>1963</v>
      </c>
      <c r="I18" s="27"/>
    </row>
    <row r="19" spans="1:9" x14ac:dyDescent="0.45">
      <c r="A19" s="27"/>
      <c r="B19" s="33">
        <v>3</v>
      </c>
      <c r="C19" s="35" t="s">
        <v>78</v>
      </c>
      <c r="D19" s="34">
        <v>0</v>
      </c>
      <c r="E19" s="31">
        <v>1742</v>
      </c>
      <c r="F19" s="31">
        <v>2083</v>
      </c>
      <c r="G19" s="32">
        <v>2926</v>
      </c>
      <c r="H19" s="32">
        <v>1978</v>
      </c>
      <c r="I19" s="27"/>
    </row>
    <row r="20" spans="1:9" x14ac:dyDescent="0.45">
      <c r="A20" s="27"/>
      <c r="B20" s="33">
        <v>3</v>
      </c>
      <c r="C20" s="35" t="s">
        <v>79</v>
      </c>
      <c r="D20" s="31">
        <v>943</v>
      </c>
      <c r="E20" s="31">
        <v>1948</v>
      </c>
      <c r="F20" s="31">
        <v>2142</v>
      </c>
      <c r="G20" s="32">
        <v>1810</v>
      </c>
      <c r="H20" s="32">
        <v>1650</v>
      </c>
      <c r="I20" s="27"/>
    </row>
    <row r="21" spans="1:9" x14ac:dyDescent="0.45">
      <c r="A21" s="27"/>
      <c r="B21" s="33">
        <v>3</v>
      </c>
      <c r="C21" s="35" t="s">
        <v>80</v>
      </c>
      <c r="D21" s="31">
        <v>1418</v>
      </c>
      <c r="E21" s="31">
        <v>1715</v>
      </c>
      <c r="F21" s="31">
        <v>500</v>
      </c>
      <c r="G21" s="32">
        <v>0</v>
      </c>
      <c r="H21" s="32">
        <v>1182</v>
      </c>
      <c r="I21" s="27"/>
    </row>
    <row r="22" spans="1:9" x14ac:dyDescent="0.45">
      <c r="A22" s="27"/>
      <c r="B22" s="33">
        <v>3</v>
      </c>
      <c r="C22" s="35" t="s">
        <v>81</v>
      </c>
      <c r="D22" s="31">
        <v>542</v>
      </c>
      <c r="E22" s="31">
        <v>976</v>
      </c>
      <c r="F22" s="32">
        <v>0</v>
      </c>
      <c r="G22" s="31">
        <v>570</v>
      </c>
      <c r="H22" s="32">
        <v>1535</v>
      </c>
      <c r="I22" s="27"/>
    </row>
    <row r="23" spans="1:9" x14ac:dyDescent="0.45">
      <c r="A23" s="27"/>
      <c r="B23" s="33">
        <v>3</v>
      </c>
      <c r="C23" s="35" t="s">
        <v>82</v>
      </c>
      <c r="D23" s="34">
        <v>0</v>
      </c>
      <c r="E23" s="31">
        <v>1219</v>
      </c>
      <c r="F23" s="34">
        <v>1699</v>
      </c>
      <c r="G23" s="32">
        <v>2217</v>
      </c>
      <c r="H23" s="32">
        <v>0</v>
      </c>
      <c r="I23" s="27"/>
    </row>
    <row r="24" spans="1:9" x14ac:dyDescent="0.45">
      <c r="A24" s="27"/>
      <c r="B24" s="29">
        <v>4</v>
      </c>
      <c r="C24" s="35" t="s">
        <v>76</v>
      </c>
      <c r="D24" s="31">
        <v>1786</v>
      </c>
      <c r="E24" s="31">
        <v>0</v>
      </c>
      <c r="F24" s="32">
        <v>1974</v>
      </c>
      <c r="G24" s="32">
        <v>2398</v>
      </c>
      <c r="H24" s="32">
        <v>1630</v>
      </c>
      <c r="I24" s="27"/>
    </row>
    <row r="25" spans="1:9" x14ac:dyDescent="0.45">
      <c r="A25" s="27"/>
      <c r="B25" s="33">
        <v>4</v>
      </c>
      <c r="C25" s="35" t="s">
        <v>77</v>
      </c>
      <c r="D25" s="31">
        <v>1640</v>
      </c>
      <c r="E25" s="32">
        <v>0</v>
      </c>
      <c r="F25" s="31">
        <v>1668</v>
      </c>
      <c r="G25" s="32">
        <v>1402</v>
      </c>
      <c r="H25" s="32">
        <v>1692</v>
      </c>
      <c r="I25" s="27"/>
    </row>
    <row r="26" spans="1:9" x14ac:dyDescent="0.45">
      <c r="A26" s="27"/>
      <c r="B26" s="33">
        <v>4</v>
      </c>
      <c r="C26" s="35" t="s">
        <v>78</v>
      </c>
      <c r="D26" s="34">
        <v>0</v>
      </c>
      <c r="E26" s="31">
        <v>2238</v>
      </c>
      <c r="F26" s="31">
        <v>2174</v>
      </c>
      <c r="G26" s="32">
        <v>1646</v>
      </c>
      <c r="H26" s="32">
        <v>1977</v>
      </c>
      <c r="I26" s="27"/>
    </row>
    <row r="27" spans="1:9" x14ac:dyDescent="0.45">
      <c r="A27" s="27"/>
      <c r="B27" s="33">
        <v>4</v>
      </c>
      <c r="C27" s="35" t="s">
        <v>79</v>
      </c>
      <c r="D27" s="31">
        <v>2147.06</v>
      </c>
      <c r="E27" s="31">
        <v>2336.42</v>
      </c>
      <c r="F27" s="31">
        <v>1842.9999999999998</v>
      </c>
      <c r="G27" s="32">
        <v>2943</v>
      </c>
      <c r="H27" s="32">
        <v>2386.7999999999997</v>
      </c>
      <c r="I27" s="27"/>
    </row>
    <row r="28" spans="1:9" x14ac:dyDescent="0.45">
      <c r="A28" s="27"/>
      <c r="B28" s="33">
        <v>4</v>
      </c>
      <c r="C28" s="35" t="s">
        <v>80</v>
      </c>
      <c r="D28" s="31">
        <v>1652</v>
      </c>
      <c r="E28" s="31">
        <v>1508</v>
      </c>
      <c r="F28" s="31">
        <v>325</v>
      </c>
      <c r="G28" s="32">
        <v>0</v>
      </c>
      <c r="H28" s="32">
        <v>1665</v>
      </c>
      <c r="I28" s="27"/>
    </row>
    <row r="29" spans="1:9" x14ac:dyDescent="0.45">
      <c r="A29" s="27"/>
      <c r="B29" s="33">
        <v>4</v>
      </c>
      <c r="C29" s="35" t="s">
        <v>81</v>
      </c>
      <c r="D29" s="31">
        <v>1437</v>
      </c>
      <c r="E29" s="31">
        <v>1905</v>
      </c>
      <c r="F29" s="32">
        <v>0</v>
      </c>
      <c r="G29" s="31">
        <v>2263</v>
      </c>
      <c r="H29" s="32">
        <v>763</v>
      </c>
      <c r="I29" s="27"/>
    </row>
    <row r="30" spans="1:9" x14ac:dyDescent="0.45">
      <c r="A30" s="27"/>
      <c r="B30" s="33">
        <v>4</v>
      </c>
      <c r="C30" s="35" t="s">
        <v>82</v>
      </c>
      <c r="D30" s="34">
        <v>1506</v>
      </c>
      <c r="E30" s="31">
        <v>1915</v>
      </c>
      <c r="F30" s="34">
        <v>1362</v>
      </c>
      <c r="G30" s="32">
        <v>1799</v>
      </c>
      <c r="H30" s="32">
        <v>0</v>
      </c>
      <c r="I30" s="27"/>
    </row>
    <row r="31" spans="1:9" x14ac:dyDescent="0.45">
      <c r="A31" s="27"/>
      <c r="B31" s="29">
        <v>5</v>
      </c>
      <c r="C31" s="35" t="s">
        <v>76</v>
      </c>
      <c r="D31" s="31">
        <v>1427</v>
      </c>
      <c r="E31" s="31">
        <v>666</v>
      </c>
      <c r="F31" s="32">
        <v>1504</v>
      </c>
      <c r="G31" s="32">
        <v>2046</v>
      </c>
      <c r="H31" s="32">
        <v>2224</v>
      </c>
      <c r="I31" s="27"/>
    </row>
    <row r="32" spans="1:9" x14ac:dyDescent="0.45">
      <c r="A32" s="27"/>
      <c r="B32" s="33">
        <v>5</v>
      </c>
      <c r="C32" s="35" t="s">
        <v>77</v>
      </c>
      <c r="D32" s="31">
        <v>1673</v>
      </c>
      <c r="E32" s="32">
        <v>0</v>
      </c>
      <c r="F32" s="31">
        <v>761</v>
      </c>
      <c r="G32" s="32">
        <v>1676</v>
      </c>
      <c r="H32" s="32">
        <v>2677</v>
      </c>
      <c r="I32" s="27"/>
    </row>
    <row r="33" spans="1:9" x14ac:dyDescent="0.45">
      <c r="A33" s="27"/>
      <c r="B33" s="33">
        <v>5</v>
      </c>
      <c r="C33" s="35" t="s">
        <v>78</v>
      </c>
      <c r="D33" s="34">
        <v>0</v>
      </c>
      <c r="E33" s="31">
        <v>1180</v>
      </c>
      <c r="F33" s="31">
        <v>1176</v>
      </c>
      <c r="G33" s="32">
        <v>2814</v>
      </c>
      <c r="H33" s="32">
        <v>1548</v>
      </c>
      <c r="I33" s="27"/>
    </row>
    <row r="34" spans="1:9" x14ac:dyDescent="0.45">
      <c r="A34" s="27"/>
      <c r="B34" s="33">
        <v>5</v>
      </c>
      <c r="C34" s="35" t="s">
        <v>79</v>
      </c>
      <c r="D34" s="31">
        <v>882</v>
      </c>
      <c r="E34" s="31">
        <v>1070</v>
      </c>
      <c r="F34" s="31">
        <v>635</v>
      </c>
      <c r="G34" s="32">
        <v>1679</v>
      </c>
      <c r="H34" s="32">
        <v>1472</v>
      </c>
      <c r="I34" s="27"/>
    </row>
    <row r="35" spans="1:9" x14ac:dyDescent="0.45">
      <c r="A35" s="27"/>
      <c r="B35" s="33">
        <v>5</v>
      </c>
      <c r="C35" s="35" t="s">
        <v>80</v>
      </c>
      <c r="D35" s="31">
        <v>1368</v>
      </c>
      <c r="E35" s="31">
        <v>1437</v>
      </c>
      <c r="F35" s="31">
        <v>1136</v>
      </c>
      <c r="G35" s="32">
        <v>0</v>
      </c>
      <c r="H35" s="32">
        <v>707</v>
      </c>
      <c r="I35" s="27"/>
    </row>
    <row r="36" spans="1:9" x14ac:dyDescent="0.45">
      <c r="A36" s="27"/>
      <c r="B36" s="33">
        <v>5</v>
      </c>
      <c r="C36" s="35" t="s">
        <v>81</v>
      </c>
      <c r="D36" s="31">
        <v>1170</v>
      </c>
      <c r="E36" s="31">
        <v>1221</v>
      </c>
      <c r="F36" s="32">
        <v>0</v>
      </c>
      <c r="G36" s="31">
        <v>2770</v>
      </c>
      <c r="H36" s="32">
        <v>0</v>
      </c>
      <c r="I36" s="27"/>
    </row>
    <row r="37" spans="1:9" x14ac:dyDescent="0.45">
      <c r="A37" s="27"/>
      <c r="B37" s="33">
        <v>5</v>
      </c>
      <c r="C37" s="35" t="s">
        <v>82</v>
      </c>
      <c r="D37" s="34">
        <v>1503</v>
      </c>
      <c r="E37" s="31">
        <v>1700</v>
      </c>
      <c r="F37" s="34">
        <v>1241</v>
      </c>
      <c r="G37" s="32">
        <v>2866</v>
      </c>
      <c r="H37" s="32">
        <v>0</v>
      </c>
      <c r="I37" s="27"/>
    </row>
    <row r="38" spans="1:9" x14ac:dyDescent="0.45">
      <c r="A38" s="27"/>
      <c r="B38" s="29">
        <v>6</v>
      </c>
      <c r="C38" s="35" t="s">
        <v>76</v>
      </c>
      <c r="D38" s="31">
        <v>1885</v>
      </c>
      <c r="E38" s="31">
        <v>1728</v>
      </c>
      <c r="F38" s="32">
        <v>1352</v>
      </c>
      <c r="G38" s="32">
        <v>1847</v>
      </c>
      <c r="H38" s="32">
        <v>0</v>
      </c>
      <c r="I38" s="27"/>
    </row>
    <row r="39" spans="1:9" x14ac:dyDescent="0.45">
      <c r="A39" s="27"/>
      <c r="B39" s="33">
        <v>6</v>
      </c>
      <c r="C39" s="35" t="s">
        <v>77</v>
      </c>
      <c r="D39" s="31">
        <v>1081</v>
      </c>
      <c r="E39" s="32">
        <v>0</v>
      </c>
      <c r="F39" s="31">
        <v>1798</v>
      </c>
      <c r="G39" s="32">
        <v>602</v>
      </c>
      <c r="H39" s="32">
        <v>0</v>
      </c>
      <c r="I39" s="27"/>
    </row>
    <row r="40" spans="1:9" x14ac:dyDescent="0.45">
      <c r="A40" s="27"/>
      <c r="B40" s="33">
        <v>6</v>
      </c>
      <c r="C40" s="35" t="s">
        <v>78</v>
      </c>
      <c r="D40" s="34">
        <v>0</v>
      </c>
      <c r="E40" s="31">
        <v>1799</v>
      </c>
      <c r="F40" s="31">
        <v>1573</v>
      </c>
      <c r="G40" s="32">
        <v>1607</v>
      </c>
      <c r="H40" s="32">
        <v>0</v>
      </c>
      <c r="I40" s="27"/>
    </row>
    <row r="41" spans="1:9" x14ac:dyDescent="0.45">
      <c r="A41" s="27"/>
      <c r="B41" s="33">
        <v>6</v>
      </c>
      <c r="C41" s="35" t="s">
        <v>79</v>
      </c>
      <c r="D41" s="31">
        <v>744</v>
      </c>
      <c r="E41" s="31">
        <v>1462</v>
      </c>
      <c r="F41" s="31">
        <v>1798</v>
      </c>
      <c r="G41" s="32">
        <v>2480</v>
      </c>
      <c r="H41" s="32">
        <v>1133</v>
      </c>
      <c r="I41" s="27"/>
    </row>
    <row r="42" spans="1:9" x14ac:dyDescent="0.45">
      <c r="A42" s="27"/>
      <c r="B42" s="33">
        <v>6</v>
      </c>
      <c r="C42" s="35" t="s">
        <v>80</v>
      </c>
      <c r="D42" s="31">
        <v>213</v>
      </c>
      <c r="E42" s="31">
        <v>1546</v>
      </c>
      <c r="F42" s="31">
        <v>2041</v>
      </c>
      <c r="G42" s="32">
        <v>0</v>
      </c>
      <c r="H42" s="32">
        <v>2147</v>
      </c>
      <c r="I42" s="27"/>
    </row>
    <row r="43" spans="1:9" x14ac:dyDescent="0.45">
      <c r="A43" s="27"/>
      <c r="B43" s="33">
        <v>6</v>
      </c>
      <c r="C43" s="35" t="s">
        <v>81</v>
      </c>
      <c r="D43" s="31">
        <v>1224.6099999999999</v>
      </c>
      <c r="E43" s="31">
        <v>1904.12</v>
      </c>
      <c r="F43" s="32">
        <v>0</v>
      </c>
      <c r="G43" s="31">
        <v>2015.96</v>
      </c>
      <c r="H43" s="32">
        <v>924.12</v>
      </c>
      <c r="I43" s="27"/>
    </row>
    <row r="44" spans="1:9" x14ac:dyDescent="0.45">
      <c r="A44" s="27"/>
      <c r="B44" s="33">
        <v>6</v>
      </c>
      <c r="C44" s="35" t="s">
        <v>82</v>
      </c>
      <c r="D44" s="34">
        <v>259.52</v>
      </c>
      <c r="E44" s="31">
        <v>1914.6399999999999</v>
      </c>
      <c r="F44" s="34">
        <v>1584.1000000000001</v>
      </c>
      <c r="G44" s="32">
        <v>1007.98</v>
      </c>
      <c r="H44" s="32">
        <v>1277</v>
      </c>
      <c r="I44" s="27"/>
    </row>
    <row r="45" spans="1:9" x14ac:dyDescent="0.45">
      <c r="A45" s="27"/>
      <c r="B45" s="29">
        <v>7</v>
      </c>
      <c r="C45" s="35" t="s">
        <v>76</v>
      </c>
      <c r="D45" s="31">
        <v>899</v>
      </c>
      <c r="E45" s="31">
        <v>1015</v>
      </c>
      <c r="F45" s="32">
        <v>1257</v>
      </c>
      <c r="G45" s="32">
        <v>1926</v>
      </c>
      <c r="H45" s="32">
        <v>2048</v>
      </c>
      <c r="I45" s="27"/>
    </row>
    <row r="46" spans="1:9" x14ac:dyDescent="0.45">
      <c r="A46" s="27"/>
      <c r="B46" s="33">
        <v>7</v>
      </c>
      <c r="C46" s="35" t="s">
        <v>77</v>
      </c>
      <c r="D46" s="31">
        <v>491</v>
      </c>
      <c r="E46" s="32">
        <v>0</v>
      </c>
      <c r="F46" s="31">
        <v>1318</v>
      </c>
      <c r="G46" s="32">
        <v>2317</v>
      </c>
      <c r="H46" s="32">
        <v>2095</v>
      </c>
      <c r="I46" s="27"/>
    </row>
    <row r="47" spans="1:9" x14ac:dyDescent="0.45">
      <c r="A47" s="27"/>
      <c r="B47" s="33">
        <v>7</v>
      </c>
      <c r="C47" s="35" t="s">
        <v>78</v>
      </c>
      <c r="D47" s="34">
        <v>0</v>
      </c>
      <c r="E47" s="31">
        <v>2136</v>
      </c>
      <c r="F47" s="31">
        <v>1504</v>
      </c>
      <c r="G47" s="32">
        <v>1952</v>
      </c>
      <c r="H47" s="32">
        <v>2661</v>
      </c>
      <c r="I47" s="27"/>
    </row>
    <row r="48" spans="1:9" x14ac:dyDescent="0.45">
      <c r="A48" s="27"/>
      <c r="B48" s="33">
        <v>7</v>
      </c>
      <c r="C48" s="35" t="s">
        <v>79</v>
      </c>
      <c r="D48" s="31">
        <v>737</v>
      </c>
      <c r="E48" s="31">
        <v>926</v>
      </c>
      <c r="F48" s="31">
        <v>1861</v>
      </c>
      <c r="G48" s="32">
        <v>1988</v>
      </c>
      <c r="H48" s="32">
        <v>1665</v>
      </c>
      <c r="I48" s="27"/>
    </row>
    <row r="49" spans="1:9" x14ac:dyDescent="0.45">
      <c r="A49" s="27"/>
      <c r="B49" s="33">
        <v>7</v>
      </c>
      <c r="C49" s="35" t="s">
        <v>80</v>
      </c>
      <c r="D49" s="31">
        <v>1030</v>
      </c>
      <c r="E49" s="31">
        <v>1575</v>
      </c>
      <c r="F49" s="31">
        <v>1613</v>
      </c>
      <c r="G49" s="32">
        <v>0</v>
      </c>
      <c r="H49" s="32">
        <v>1075</v>
      </c>
      <c r="I49" s="27"/>
    </row>
    <row r="50" spans="1:9" x14ac:dyDescent="0.45">
      <c r="A50" s="27"/>
      <c r="B50" s="33">
        <v>7</v>
      </c>
      <c r="C50" s="35" t="s">
        <v>81</v>
      </c>
      <c r="D50" s="31">
        <v>1057</v>
      </c>
      <c r="E50" s="31">
        <v>2088</v>
      </c>
      <c r="F50" s="32">
        <v>0</v>
      </c>
      <c r="G50" s="31">
        <v>2247</v>
      </c>
      <c r="H50" s="32">
        <v>355</v>
      </c>
      <c r="I50" s="27"/>
    </row>
    <row r="51" spans="1:9" x14ac:dyDescent="0.45">
      <c r="A51" s="27"/>
      <c r="B51" s="33">
        <v>7</v>
      </c>
      <c r="C51" s="35" t="s">
        <v>82</v>
      </c>
      <c r="D51" s="34">
        <v>870</v>
      </c>
      <c r="E51" s="31">
        <v>696</v>
      </c>
      <c r="F51" s="34">
        <v>1456</v>
      </c>
      <c r="G51" s="32">
        <v>1432</v>
      </c>
      <c r="H51" s="32">
        <v>0</v>
      </c>
      <c r="I51" s="27"/>
    </row>
    <row r="52" spans="1:9" x14ac:dyDescent="0.45">
      <c r="A52" s="27"/>
      <c r="B52" s="29">
        <v>8</v>
      </c>
      <c r="C52" s="35" t="s">
        <v>76</v>
      </c>
      <c r="D52" s="31">
        <v>1195</v>
      </c>
      <c r="E52" s="31">
        <v>387</v>
      </c>
      <c r="F52" s="32">
        <v>1276</v>
      </c>
      <c r="G52" s="32">
        <v>1412</v>
      </c>
      <c r="H52" s="32">
        <v>2010</v>
      </c>
      <c r="I52" s="27"/>
    </row>
    <row r="53" spans="1:9" x14ac:dyDescent="0.45">
      <c r="A53" s="27"/>
      <c r="B53" s="33">
        <v>8</v>
      </c>
      <c r="C53" s="35" t="s">
        <v>77</v>
      </c>
      <c r="D53" s="31">
        <v>357</v>
      </c>
      <c r="E53" s="32">
        <v>0</v>
      </c>
      <c r="F53" s="31">
        <v>1650</v>
      </c>
      <c r="G53" s="32">
        <v>1749</v>
      </c>
      <c r="H53" s="32">
        <v>1708</v>
      </c>
      <c r="I53" s="27"/>
    </row>
    <row r="54" spans="1:9" x14ac:dyDescent="0.45">
      <c r="A54" s="27"/>
      <c r="B54" s="33">
        <v>8</v>
      </c>
      <c r="C54" s="35" t="s">
        <v>78</v>
      </c>
      <c r="D54" s="34">
        <v>0</v>
      </c>
      <c r="E54" s="31">
        <v>1500</v>
      </c>
      <c r="F54" s="31">
        <v>1558</v>
      </c>
      <c r="G54" s="32">
        <v>1515</v>
      </c>
      <c r="H54" s="32">
        <v>2322</v>
      </c>
      <c r="I54" s="27"/>
    </row>
    <row r="55" spans="1:9" x14ac:dyDescent="0.45">
      <c r="A55" s="27"/>
      <c r="B55" s="33">
        <v>8</v>
      </c>
      <c r="C55" s="35" t="s">
        <v>79</v>
      </c>
      <c r="D55" s="31">
        <v>892</v>
      </c>
      <c r="E55" s="31">
        <v>1677</v>
      </c>
      <c r="F55" s="31">
        <v>1460</v>
      </c>
      <c r="G55" s="32">
        <v>2132</v>
      </c>
      <c r="H55" s="32">
        <v>2497</v>
      </c>
      <c r="I55" s="27"/>
    </row>
    <row r="56" spans="1:9" x14ac:dyDescent="0.45">
      <c r="A56" s="27"/>
      <c r="B56" s="33">
        <v>8</v>
      </c>
      <c r="C56" s="35" t="s">
        <v>80</v>
      </c>
      <c r="D56" s="31">
        <v>1173</v>
      </c>
      <c r="E56" s="31">
        <v>1445</v>
      </c>
      <c r="F56" s="31">
        <v>1210</v>
      </c>
      <c r="G56" s="32">
        <v>0</v>
      </c>
      <c r="H56" s="32">
        <v>2432</v>
      </c>
      <c r="I56" s="27"/>
    </row>
    <row r="57" spans="1:9" x14ac:dyDescent="0.45">
      <c r="A57" s="27"/>
      <c r="B57" s="33">
        <v>8</v>
      </c>
      <c r="C57" s="35" t="s">
        <v>81</v>
      </c>
      <c r="D57" s="31">
        <v>1183</v>
      </c>
      <c r="E57" s="31">
        <v>1994</v>
      </c>
      <c r="F57" s="32">
        <v>0</v>
      </c>
      <c r="G57" s="31">
        <v>2072</v>
      </c>
      <c r="H57" s="32">
        <v>1211</v>
      </c>
      <c r="I57" s="27"/>
    </row>
    <row r="58" spans="1:9" x14ac:dyDescent="0.45">
      <c r="A58" s="27"/>
      <c r="B58" s="33">
        <v>8</v>
      </c>
      <c r="C58" s="35" t="s">
        <v>82</v>
      </c>
      <c r="D58" s="34">
        <v>905</v>
      </c>
      <c r="E58" s="31">
        <v>1372</v>
      </c>
      <c r="F58" s="34">
        <v>1602</v>
      </c>
      <c r="G58" s="32">
        <v>1892</v>
      </c>
      <c r="H58" s="32">
        <v>0</v>
      </c>
      <c r="I58" s="27"/>
    </row>
    <row r="59" spans="1:9" x14ac:dyDescent="0.45">
      <c r="A59" s="27"/>
      <c r="B59" s="29">
        <v>9</v>
      </c>
      <c r="C59" s="35" t="s">
        <v>76</v>
      </c>
      <c r="D59" s="31">
        <v>832</v>
      </c>
      <c r="E59" s="31">
        <v>0</v>
      </c>
      <c r="F59" s="32">
        <v>1475</v>
      </c>
      <c r="G59" s="32">
        <v>2071</v>
      </c>
      <c r="H59" s="32">
        <v>2393</v>
      </c>
      <c r="I59" s="27"/>
    </row>
    <row r="60" spans="1:9" x14ac:dyDescent="0.45">
      <c r="A60" s="27"/>
      <c r="B60" s="33">
        <v>9</v>
      </c>
      <c r="C60" s="35" t="s">
        <v>77</v>
      </c>
      <c r="D60" s="31">
        <v>1174</v>
      </c>
      <c r="E60" s="32">
        <v>0</v>
      </c>
      <c r="F60" s="31">
        <v>1770</v>
      </c>
      <c r="G60" s="32">
        <v>2000</v>
      </c>
      <c r="H60" s="32">
        <v>1829</v>
      </c>
      <c r="I60" s="27"/>
    </row>
    <row r="61" spans="1:9" x14ac:dyDescent="0.45">
      <c r="A61" s="27"/>
      <c r="B61" s="33">
        <v>9</v>
      </c>
      <c r="C61" s="35" t="s">
        <v>78</v>
      </c>
      <c r="D61" s="34">
        <v>0</v>
      </c>
      <c r="E61" s="31">
        <v>0</v>
      </c>
      <c r="F61" s="31">
        <v>1753</v>
      </c>
      <c r="G61" s="32">
        <v>1835</v>
      </c>
      <c r="H61" s="32">
        <v>1416</v>
      </c>
      <c r="I61" s="27"/>
    </row>
    <row r="62" spans="1:9" x14ac:dyDescent="0.45">
      <c r="A62" s="27"/>
      <c r="B62" s="33">
        <v>9</v>
      </c>
      <c r="C62" s="35" t="s">
        <v>79</v>
      </c>
      <c r="D62" s="31">
        <v>1666</v>
      </c>
      <c r="E62" s="31">
        <v>1249</v>
      </c>
      <c r="F62" s="31">
        <v>1876</v>
      </c>
      <c r="G62" s="32">
        <v>2083</v>
      </c>
      <c r="H62" s="32">
        <v>2011</v>
      </c>
      <c r="I62" s="27"/>
    </row>
    <row r="63" spans="1:9" x14ac:dyDescent="0.45">
      <c r="A63" s="27"/>
      <c r="B63" s="33">
        <v>9</v>
      </c>
      <c r="C63" s="35" t="s">
        <v>80</v>
      </c>
      <c r="D63" s="31">
        <v>1305</v>
      </c>
      <c r="E63" s="31">
        <v>1716</v>
      </c>
      <c r="F63" s="31">
        <v>788</v>
      </c>
      <c r="G63" s="32">
        <v>0</v>
      </c>
      <c r="H63" s="32">
        <v>1375</v>
      </c>
      <c r="I63" s="27"/>
    </row>
    <row r="64" spans="1:9" x14ac:dyDescent="0.45">
      <c r="A64" s="27"/>
      <c r="B64" s="33">
        <v>9</v>
      </c>
      <c r="C64" s="35" t="s">
        <v>81</v>
      </c>
      <c r="D64" s="31">
        <v>2188</v>
      </c>
      <c r="E64" s="31">
        <v>2594</v>
      </c>
      <c r="F64" s="32">
        <v>0</v>
      </c>
      <c r="G64" s="31">
        <v>0</v>
      </c>
      <c r="H64" s="32">
        <v>823</v>
      </c>
      <c r="I64" s="27"/>
    </row>
    <row r="65" spans="1:9" x14ac:dyDescent="0.45">
      <c r="A65" s="27"/>
      <c r="B65" s="33">
        <v>9</v>
      </c>
      <c r="C65" s="35" t="s">
        <v>82</v>
      </c>
      <c r="D65" s="34">
        <v>2016</v>
      </c>
      <c r="E65" s="31">
        <v>1270</v>
      </c>
      <c r="F65" s="34">
        <v>1627</v>
      </c>
      <c r="G65" s="32">
        <v>247</v>
      </c>
      <c r="H65" s="32">
        <v>0</v>
      </c>
      <c r="I65" s="27"/>
    </row>
    <row r="66" spans="1:9" x14ac:dyDescent="0.45">
      <c r="A66" s="27"/>
      <c r="B66" s="29">
        <v>10</v>
      </c>
      <c r="C66" s="35" t="s">
        <v>76</v>
      </c>
      <c r="D66" s="31">
        <v>807</v>
      </c>
      <c r="E66" s="31">
        <v>1051</v>
      </c>
      <c r="F66" s="32">
        <v>1720</v>
      </c>
      <c r="G66" s="32">
        <v>108</v>
      </c>
      <c r="H66" s="32">
        <v>1592</v>
      </c>
      <c r="I66" s="27"/>
    </row>
    <row r="67" spans="1:9" x14ac:dyDescent="0.45">
      <c r="A67" s="27"/>
      <c r="B67" s="33">
        <v>10</v>
      </c>
      <c r="C67" s="35" t="s">
        <v>77</v>
      </c>
      <c r="D67" s="31">
        <v>1611</v>
      </c>
      <c r="E67" s="32">
        <v>0</v>
      </c>
      <c r="F67" s="31">
        <v>1608</v>
      </c>
      <c r="G67" s="32">
        <v>582</v>
      </c>
      <c r="H67" s="32">
        <v>1874</v>
      </c>
      <c r="I67" s="27"/>
    </row>
    <row r="68" spans="1:9" x14ac:dyDescent="0.45">
      <c r="A68" s="27"/>
      <c r="B68" s="33">
        <v>10</v>
      </c>
      <c r="C68" s="35" t="s">
        <v>78</v>
      </c>
      <c r="D68" s="34">
        <v>0</v>
      </c>
      <c r="E68" s="31">
        <v>1939</v>
      </c>
      <c r="F68" s="31">
        <v>1508</v>
      </c>
      <c r="G68" s="32">
        <v>612</v>
      </c>
      <c r="H68" s="32">
        <v>1947</v>
      </c>
      <c r="I68" s="27"/>
    </row>
    <row r="69" spans="1:9" x14ac:dyDescent="0.45">
      <c r="A69" s="27"/>
      <c r="B69" s="33">
        <v>10</v>
      </c>
      <c r="C69" s="35" t="s">
        <v>79</v>
      </c>
      <c r="D69" s="31">
        <v>2152</v>
      </c>
      <c r="E69" s="31">
        <v>2809</v>
      </c>
      <c r="F69" s="31">
        <v>1576</v>
      </c>
      <c r="G69" s="32">
        <v>796</v>
      </c>
      <c r="H69" s="32">
        <v>1862</v>
      </c>
      <c r="I69" s="27"/>
    </row>
    <row r="70" spans="1:9" x14ac:dyDescent="0.45">
      <c r="A70" s="27"/>
      <c r="B70" s="33">
        <v>10</v>
      </c>
      <c r="C70" s="35" t="s">
        <v>80</v>
      </c>
      <c r="D70" s="31">
        <v>2008</v>
      </c>
      <c r="E70" s="31">
        <v>1385</v>
      </c>
      <c r="F70" s="31">
        <v>1586</v>
      </c>
      <c r="G70" s="32">
        <v>0</v>
      </c>
      <c r="H70" s="32">
        <v>978</v>
      </c>
      <c r="I70" s="27"/>
    </row>
    <row r="71" spans="1:9" x14ac:dyDescent="0.45">
      <c r="A71" s="27"/>
      <c r="B71" s="33">
        <v>10</v>
      </c>
      <c r="C71" s="35" t="s">
        <v>81</v>
      </c>
      <c r="D71" s="31">
        <v>1426</v>
      </c>
      <c r="E71" s="31">
        <v>1421</v>
      </c>
      <c r="F71" s="32">
        <v>0</v>
      </c>
      <c r="G71" s="31">
        <v>115</v>
      </c>
      <c r="H71" s="32">
        <v>21</v>
      </c>
      <c r="I71" s="27"/>
    </row>
    <row r="72" spans="1:9" x14ac:dyDescent="0.45">
      <c r="A72" s="27"/>
      <c r="B72" s="33">
        <v>10</v>
      </c>
      <c r="C72" s="35" t="s">
        <v>82</v>
      </c>
      <c r="D72" s="34">
        <v>1893</v>
      </c>
      <c r="E72" s="31">
        <v>2251</v>
      </c>
      <c r="F72" s="34">
        <v>1701</v>
      </c>
      <c r="G72" s="32">
        <v>157</v>
      </c>
      <c r="H72" s="32">
        <v>0</v>
      </c>
      <c r="I72" s="27"/>
    </row>
    <row r="73" spans="1:9" x14ac:dyDescent="0.45">
      <c r="A73" s="27"/>
      <c r="B73" s="29">
        <v>11</v>
      </c>
      <c r="C73" s="35" t="s">
        <v>76</v>
      </c>
      <c r="D73" s="31">
        <v>1726</v>
      </c>
      <c r="E73" s="31">
        <v>731</v>
      </c>
      <c r="F73" s="32">
        <v>1766</v>
      </c>
      <c r="G73" s="32">
        <v>710</v>
      </c>
      <c r="H73" s="32">
        <v>243</v>
      </c>
      <c r="I73" s="27"/>
    </row>
    <row r="74" spans="1:9" x14ac:dyDescent="0.45">
      <c r="A74" s="27"/>
      <c r="B74" s="33">
        <v>11</v>
      </c>
      <c r="C74" s="35" t="s">
        <v>77</v>
      </c>
      <c r="D74" s="31">
        <v>1524</v>
      </c>
      <c r="E74" s="32">
        <v>0</v>
      </c>
      <c r="F74" s="31">
        <v>1431</v>
      </c>
      <c r="G74" s="32">
        <v>977</v>
      </c>
      <c r="H74" s="32">
        <v>0</v>
      </c>
      <c r="I74" s="27"/>
    </row>
    <row r="75" spans="1:9" x14ac:dyDescent="0.45">
      <c r="A75" s="27"/>
      <c r="B75" s="33">
        <v>11</v>
      </c>
      <c r="C75" s="35" t="s">
        <v>78</v>
      </c>
      <c r="D75" s="34">
        <v>0</v>
      </c>
      <c r="E75" s="31">
        <v>2482</v>
      </c>
      <c r="F75" s="31">
        <v>1654</v>
      </c>
      <c r="G75" s="32">
        <v>438</v>
      </c>
      <c r="H75" s="32">
        <v>254</v>
      </c>
      <c r="I75" s="27"/>
    </row>
    <row r="76" spans="1:9" x14ac:dyDescent="0.45">
      <c r="A76" s="27"/>
      <c r="B76" s="33">
        <v>11</v>
      </c>
      <c r="C76" s="35" t="s">
        <v>79</v>
      </c>
      <c r="D76" s="31">
        <v>348</v>
      </c>
      <c r="E76" s="31">
        <v>619</v>
      </c>
      <c r="F76" s="31">
        <v>1221</v>
      </c>
      <c r="G76" s="32">
        <v>418</v>
      </c>
      <c r="H76" s="32">
        <v>1094</v>
      </c>
      <c r="I76" s="27"/>
    </row>
    <row r="77" spans="1:9" x14ac:dyDescent="0.45">
      <c r="A77" s="27"/>
      <c r="B77" s="33">
        <v>11</v>
      </c>
      <c r="C77" s="35" t="s">
        <v>80</v>
      </c>
      <c r="D77" s="31">
        <v>844</v>
      </c>
      <c r="E77" s="31">
        <v>638</v>
      </c>
      <c r="F77" s="31">
        <v>1279</v>
      </c>
      <c r="G77" s="32">
        <v>0</v>
      </c>
      <c r="H77" s="32">
        <v>1998</v>
      </c>
      <c r="I77" s="27"/>
    </row>
    <row r="78" spans="1:9" x14ac:dyDescent="0.45">
      <c r="A78" s="27"/>
      <c r="B78" s="33">
        <v>11</v>
      </c>
      <c r="C78" s="35" t="s">
        <v>81</v>
      </c>
      <c r="D78" s="31">
        <v>2596.56</v>
      </c>
      <c r="E78" s="31">
        <v>1292.28</v>
      </c>
      <c r="F78" s="32">
        <v>0</v>
      </c>
      <c r="G78" s="31">
        <v>0</v>
      </c>
      <c r="H78" s="32">
        <v>797</v>
      </c>
      <c r="I78" s="27"/>
    </row>
    <row r="79" spans="1:9" x14ac:dyDescent="0.45">
      <c r="A79" s="27"/>
      <c r="B79" s="33">
        <v>11</v>
      </c>
      <c r="C79" s="35" t="s">
        <v>82</v>
      </c>
      <c r="D79" s="34">
        <v>1725</v>
      </c>
      <c r="E79" s="31">
        <v>2222</v>
      </c>
      <c r="F79" s="34">
        <v>1471</v>
      </c>
      <c r="G79" s="32">
        <v>212</v>
      </c>
      <c r="H79" s="32">
        <v>0</v>
      </c>
      <c r="I79" s="27"/>
    </row>
    <row r="80" spans="1:9" x14ac:dyDescent="0.45">
      <c r="A80" s="27"/>
      <c r="B80" s="29">
        <v>12</v>
      </c>
      <c r="C80" s="35" t="s">
        <v>76</v>
      </c>
      <c r="D80" s="31">
        <v>844</v>
      </c>
      <c r="E80" s="31">
        <v>1375</v>
      </c>
      <c r="F80" s="32">
        <v>1679</v>
      </c>
      <c r="G80" s="32">
        <v>764</v>
      </c>
      <c r="H80" s="32">
        <v>2048</v>
      </c>
      <c r="I80" s="27"/>
    </row>
    <row r="81" spans="1:9" x14ac:dyDescent="0.45">
      <c r="A81" s="27"/>
      <c r="B81" s="33">
        <v>12</v>
      </c>
      <c r="C81" s="35" t="s">
        <v>77</v>
      </c>
      <c r="D81" s="31">
        <v>365</v>
      </c>
      <c r="E81" s="32">
        <v>0</v>
      </c>
      <c r="F81" s="31">
        <v>1166</v>
      </c>
      <c r="G81" s="32">
        <v>515</v>
      </c>
      <c r="H81" s="32">
        <v>997</v>
      </c>
      <c r="I81" s="27"/>
    </row>
    <row r="82" spans="1:9" x14ac:dyDescent="0.45">
      <c r="A82" s="27"/>
      <c r="B82" s="33">
        <v>12</v>
      </c>
      <c r="C82" s="35" t="s">
        <v>78</v>
      </c>
      <c r="D82" s="34">
        <v>0</v>
      </c>
      <c r="E82" s="31">
        <v>2097</v>
      </c>
      <c r="F82" s="31">
        <v>1554</v>
      </c>
      <c r="G82" s="32">
        <v>285</v>
      </c>
      <c r="H82" s="32">
        <v>2202</v>
      </c>
      <c r="I82" s="27"/>
    </row>
    <row r="83" spans="1:9" x14ac:dyDescent="0.45">
      <c r="A83" s="27"/>
      <c r="B83" s="33">
        <v>12</v>
      </c>
      <c r="C83" s="35" t="s">
        <v>79</v>
      </c>
      <c r="D83" s="31">
        <v>2060</v>
      </c>
      <c r="E83" s="31">
        <v>1287</v>
      </c>
      <c r="F83" s="31">
        <v>1581</v>
      </c>
      <c r="G83" s="32">
        <v>368</v>
      </c>
      <c r="H83" s="32">
        <v>2505</v>
      </c>
      <c r="I83" s="27"/>
    </row>
    <row r="84" spans="1:9" x14ac:dyDescent="0.45">
      <c r="A84" s="27"/>
      <c r="B84" s="33">
        <v>12</v>
      </c>
      <c r="C84" s="35" t="s">
        <v>80</v>
      </c>
      <c r="D84" s="31">
        <v>1021</v>
      </c>
      <c r="E84" s="31">
        <v>1503</v>
      </c>
      <c r="F84" s="31">
        <v>0</v>
      </c>
      <c r="G84" s="32">
        <v>0</v>
      </c>
      <c r="H84" s="32">
        <v>2727</v>
      </c>
      <c r="I84" s="27"/>
    </row>
    <row r="85" spans="1:9" x14ac:dyDescent="0.45">
      <c r="A85" s="27"/>
      <c r="B85" s="33">
        <v>12</v>
      </c>
      <c r="C85" s="35" t="s">
        <v>81</v>
      </c>
      <c r="D85" s="31">
        <v>1051</v>
      </c>
      <c r="E85" s="31">
        <v>2608</v>
      </c>
      <c r="F85" s="32">
        <v>0</v>
      </c>
      <c r="G85" s="31">
        <v>991</v>
      </c>
      <c r="H85" s="32">
        <v>877</v>
      </c>
      <c r="I85" s="27"/>
    </row>
    <row r="86" spans="1:9" x14ac:dyDescent="0.45">
      <c r="A86" s="27"/>
      <c r="B86" s="33">
        <v>12</v>
      </c>
      <c r="C86" s="35" t="s">
        <v>82</v>
      </c>
      <c r="D86" s="34">
        <v>1997</v>
      </c>
      <c r="E86" s="31">
        <v>1230</v>
      </c>
      <c r="F86" s="34">
        <v>1052</v>
      </c>
      <c r="G86" s="32">
        <v>1075</v>
      </c>
      <c r="H86" s="32">
        <v>0</v>
      </c>
      <c r="I86" s="27"/>
    </row>
    <row r="87" spans="1:9" x14ac:dyDescent="0.45">
      <c r="A87" s="27"/>
      <c r="B87" s="29">
        <v>13</v>
      </c>
      <c r="C87" s="35" t="s">
        <v>76</v>
      </c>
      <c r="D87" s="31">
        <v>2134</v>
      </c>
      <c r="E87" s="31">
        <v>823</v>
      </c>
      <c r="F87" s="32">
        <v>959</v>
      </c>
      <c r="G87" s="32">
        <v>906</v>
      </c>
      <c r="H87" s="32">
        <v>1408</v>
      </c>
      <c r="I87" s="27"/>
    </row>
    <row r="88" spans="1:9" x14ac:dyDescent="0.45">
      <c r="A88" s="27"/>
      <c r="B88" s="33">
        <v>13</v>
      </c>
      <c r="C88" s="35" t="s">
        <v>77</v>
      </c>
      <c r="D88" s="31">
        <v>2025</v>
      </c>
      <c r="E88" s="36">
        <v>0</v>
      </c>
      <c r="F88" s="31">
        <v>2519</v>
      </c>
      <c r="G88" s="32">
        <v>2054</v>
      </c>
      <c r="H88" s="32">
        <v>1398</v>
      </c>
      <c r="I88" s="27"/>
    </row>
    <row r="89" spans="1:9" x14ac:dyDescent="0.45">
      <c r="A89" s="27"/>
      <c r="B89" s="33">
        <v>13</v>
      </c>
      <c r="C89" s="35" t="s">
        <v>78</v>
      </c>
      <c r="D89" s="36">
        <v>0</v>
      </c>
      <c r="E89" s="31">
        <v>953</v>
      </c>
      <c r="F89" s="31">
        <v>1897</v>
      </c>
      <c r="G89" s="34">
        <v>811.4</v>
      </c>
      <c r="H89" s="32">
        <v>2029</v>
      </c>
      <c r="I89" s="27"/>
    </row>
    <row r="90" spans="1:9" x14ac:dyDescent="0.45">
      <c r="A90" s="27"/>
      <c r="B90" s="33">
        <v>13</v>
      </c>
      <c r="C90" s="35" t="s">
        <v>79</v>
      </c>
      <c r="D90" s="31">
        <v>1771</v>
      </c>
      <c r="E90" s="31">
        <v>1718</v>
      </c>
      <c r="F90" s="31">
        <v>2124</v>
      </c>
      <c r="G90" s="32">
        <v>0</v>
      </c>
      <c r="H90" s="32">
        <v>1611</v>
      </c>
      <c r="I90" s="27"/>
    </row>
    <row r="91" spans="1:9" x14ac:dyDescent="0.45">
      <c r="A91" s="27"/>
      <c r="B91" s="33">
        <v>13</v>
      </c>
      <c r="C91" s="35" t="s">
        <v>80</v>
      </c>
      <c r="D91" s="31">
        <v>1371</v>
      </c>
      <c r="E91" s="31">
        <v>901</v>
      </c>
      <c r="F91" s="31">
        <v>776</v>
      </c>
      <c r="G91" s="32">
        <v>0</v>
      </c>
      <c r="H91" s="32">
        <v>1320</v>
      </c>
      <c r="I91" s="27"/>
    </row>
    <row r="92" spans="1:9" x14ac:dyDescent="0.45">
      <c r="A92" s="27"/>
      <c r="B92" s="33">
        <v>13</v>
      </c>
      <c r="C92" s="35" t="s">
        <v>81</v>
      </c>
      <c r="D92" s="31">
        <v>1598</v>
      </c>
      <c r="E92" s="31">
        <v>672</v>
      </c>
      <c r="F92" s="32">
        <v>874</v>
      </c>
      <c r="G92" s="31">
        <v>1205</v>
      </c>
      <c r="H92" s="32">
        <v>907</v>
      </c>
      <c r="I92" s="27"/>
    </row>
    <row r="93" spans="1:9" x14ac:dyDescent="0.45">
      <c r="A93" s="27"/>
      <c r="B93" s="33">
        <v>13</v>
      </c>
      <c r="C93" s="35" t="s">
        <v>82</v>
      </c>
      <c r="D93" s="34">
        <v>1545</v>
      </c>
      <c r="E93" s="32">
        <v>423</v>
      </c>
      <c r="F93" s="34">
        <v>806</v>
      </c>
      <c r="G93" s="32">
        <v>1753</v>
      </c>
      <c r="H93" s="36">
        <v>0</v>
      </c>
      <c r="I93" s="27"/>
    </row>
    <row r="94" spans="1:9" x14ac:dyDescent="0.45">
      <c r="A94" s="27"/>
      <c r="B94" s="29">
        <v>14</v>
      </c>
      <c r="C94" s="35" t="s">
        <v>76</v>
      </c>
      <c r="D94" s="31">
        <v>1133</v>
      </c>
      <c r="E94" s="31">
        <v>0</v>
      </c>
      <c r="F94" s="32">
        <v>2079</v>
      </c>
      <c r="G94" s="32">
        <v>1068</v>
      </c>
      <c r="H94" s="32">
        <v>1274</v>
      </c>
      <c r="I94" s="27"/>
    </row>
    <row r="95" spans="1:9" x14ac:dyDescent="0.45">
      <c r="A95" s="27"/>
      <c r="B95" s="33">
        <v>14</v>
      </c>
      <c r="C95" s="35" t="s">
        <v>77</v>
      </c>
      <c r="D95" s="31">
        <v>644</v>
      </c>
      <c r="E95" s="32">
        <v>0</v>
      </c>
      <c r="F95" s="31">
        <v>1801</v>
      </c>
      <c r="G95" s="32">
        <v>1827</v>
      </c>
      <c r="H95" s="32">
        <v>0</v>
      </c>
      <c r="I95" s="27"/>
    </row>
    <row r="96" spans="1:9" x14ac:dyDescent="0.45">
      <c r="A96" s="27"/>
      <c r="B96" s="33">
        <v>14</v>
      </c>
      <c r="C96" s="35" t="s">
        <v>78</v>
      </c>
      <c r="D96" s="34">
        <v>0</v>
      </c>
      <c r="E96" s="31">
        <v>2186</v>
      </c>
      <c r="F96" s="31">
        <v>1122</v>
      </c>
      <c r="G96" s="32">
        <v>1418</v>
      </c>
      <c r="H96" s="32">
        <v>717</v>
      </c>
      <c r="I96" s="27"/>
    </row>
    <row r="97" spans="1:9" x14ac:dyDescent="0.45">
      <c r="A97" s="27"/>
      <c r="B97" s="33">
        <v>14</v>
      </c>
      <c r="C97" s="35" t="s">
        <v>79</v>
      </c>
      <c r="D97" s="31">
        <v>1383</v>
      </c>
      <c r="E97" s="31">
        <v>1661</v>
      </c>
      <c r="F97" s="31">
        <v>1381</v>
      </c>
      <c r="G97" s="32">
        <v>816</v>
      </c>
      <c r="H97" s="32">
        <v>1342</v>
      </c>
      <c r="I97" s="27"/>
    </row>
    <row r="98" spans="1:9" x14ac:dyDescent="0.45">
      <c r="A98" s="27"/>
      <c r="B98" s="33">
        <v>14</v>
      </c>
      <c r="C98" s="35" t="s">
        <v>80</v>
      </c>
      <c r="D98" s="31">
        <v>0</v>
      </c>
      <c r="E98" s="31">
        <v>0</v>
      </c>
      <c r="F98" s="31">
        <v>0</v>
      </c>
      <c r="G98" s="32">
        <v>0</v>
      </c>
      <c r="H98" s="32">
        <v>0</v>
      </c>
      <c r="I98" s="27"/>
    </row>
    <row r="99" spans="1:9" x14ac:dyDescent="0.45">
      <c r="A99" s="27"/>
      <c r="B99" s="33">
        <v>14</v>
      </c>
      <c r="C99" s="35" t="s">
        <v>81</v>
      </c>
      <c r="D99" s="31">
        <v>1815</v>
      </c>
      <c r="E99" s="31">
        <v>1745</v>
      </c>
      <c r="F99" s="32">
        <v>0</v>
      </c>
      <c r="G99" s="31">
        <v>1926</v>
      </c>
      <c r="H99" s="32">
        <v>0</v>
      </c>
      <c r="I99" s="27"/>
    </row>
    <row r="100" spans="1:9" x14ac:dyDescent="0.45">
      <c r="A100" s="27"/>
      <c r="B100" s="33">
        <v>14</v>
      </c>
      <c r="C100" s="35" t="s">
        <v>82</v>
      </c>
      <c r="D100" s="34">
        <v>2112.96</v>
      </c>
      <c r="E100" s="31">
        <v>1474.92</v>
      </c>
      <c r="F100" s="34">
        <v>1358.4</v>
      </c>
      <c r="G100" s="32">
        <v>1854.0000000000002</v>
      </c>
      <c r="H100" s="32">
        <v>0</v>
      </c>
      <c r="I100" s="27"/>
    </row>
    <row r="101" spans="1:9" x14ac:dyDescent="0.45">
      <c r="A101" s="27"/>
      <c r="B101" s="27"/>
      <c r="C101" s="27"/>
      <c r="D101" s="27"/>
      <c r="E101" s="27"/>
      <c r="F101" s="27"/>
      <c r="G101" s="27"/>
      <c r="H101" s="27"/>
      <c r="I101" s="27"/>
    </row>
    <row r="102" spans="1:9" hidden="1" x14ac:dyDescent="0.4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V17"/>
  <sheetViews>
    <sheetView zoomScale="80" zoomScaleNormal="80" workbookViewId="0">
      <selection activeCell="G16" sqref="G16"/>
    </sheetView>
  </sheetViews>
  <sheetFormatPr defaultColWidth="0" defaultRowHeight="14.25" customHeight="1" zeroHeight="1" x14ac:dyDescent="0.45"/>
  <cols>
    <col min="1" max="1" width="4.265625" customWidth="1"/>
    <col min="2" max="6" width="9.1328125" customWidth="1"/>
    <col min="7" max="7" width="9.3984375" bestFit="1" customWidth="1"/>
    <col min="8" max="8" width="4.265625" customWidth="1"/>
    <col min="9" max="15" width="9.1328125" customWidth="1"/>
    <col min="16" max="256" width="9.1328125" hidden="1" customWidth="1"/>
  </cols>
  <sheetData>
    <row r="1" spans="2:7" s="27" customFormat="1" x14ac:dyDescent="0.45"/>
    <row r="2" spans="2:7" s="27" customFormat="1" x14ac:dyDescent="0.45">
      <c r="B2" s="37" t="s">
        <v>62</v>
      </c>
      <c r="C2" s="28" t="s">
        <v>63</v>
      </c>
      <c r="D2" s="28" t="s">
        <v>64</v>
      </c>
      <c r="E2" s="28" t="s">
        <v>65</v>
      </c>
      <c r="F2" s="28" t="s">
        <v>66</v>
      </c>
      <c r="G2" s="28" t="s">
        <v>67</v>
      </c>
    </row>
    <row r="3" spans="2:7" s="27" customFormat="1" x14ac:dyDescent="0.45">
      <c r="B3" s="27">
        <v>1</v>
      </c>
      <c r="C3" s="38">
        <f>+SUMPRODUCT('Modeling_Daily production'!D$3:D$100,('Modeling_Daily production'!$B$3:$B$100='Modeling_Weekly production'!$B3)*1)</f>
        <v>4699</v>
      </c>
      <c r="D3" s="38">
        <f>+SUMPRODUCT('Modeling_Daily production'!E$3:E$100,('Modeling_Daily production'!$B$3:$B$100='Modeling_Weekly production'!$B3)*1)</f>
        <v>6951</v>
      </c>
      <c r="E3" s="38">
        <f>+SUMPRODUCT('Modeling_Daily production'!F$3:F$100,('Modeling_Daily production'!$B$3:$B$100='Modeling_Weekly production'!$B3)*1)</f>
        <v>6638</v>
      </c>
      <c r="F3" s="38">
        <f>+SUMPRODUCT('Modeling_Daily production'!G$3:G$100,('Modeling_Daily production'!$B$3:$B$100='Modeling_Weekly production'!$B3)*1)</f>
        <v>10452</v>
      </c>
      <c r="G3" s="38">
        <f>+SUMPRODUCT('Modeling_Daily production'!H$3:H$100,('Modeling_Daily production'!$B$3:$B$100='Modeling_Weekly production'!$B3)*1)</f>
        <v>2989</v>
      </c>
    </row>
    <row r="4" spans="2:7" s="27" customFormat="1" x14ac:dyDescent="0.45">
      <c r="B4" s="27">
        <v>2</v>
      </c>
      <c r="C4" s="38">
        <f>+SUMPRODUCT('Modeling_Daily production'!D$3:D$100,('Modeling_Daily production'!$B$3:$B$100='Modeling_Weekly production'!$B4)*1)</f>
        <v>6943</v>
      </c>
      <c r="D4" s="38">
        <f>+SUMPRODUCT('Modeling_Daily production'!E$3:E$100,('Modeling_Daily production'!$B$3:$B$100='Modeling_Weekly production'!$B4)*1)</f>
        <v>8930</v>
      </c>
      <c r="E4" s="38">
        <f>+SUMPRODUCT('Modeling_Daily production'!F$3:F$100,('Modeling_Daily production'!$B$3:$B$100='Modeling_Weekly production'!$B4)*1)</f>
        <v>7770</v>
      </c>
      <c r="F4" s="38">
        <f>+SUMPRODUCT('Modeling_Daily production'!G$3:G$100,('Modeling_Daily production'!$B$3:$B$100='Modeling_Weekly production'!$B4)*1)</f>
        <v>10398</v>
      </c>
      <c r="G4" s="38">
        <f>+SUMPRODUCT('Modeling_Daily production'!H$3:H$100,('Modeling_Daily production'!$B$3:$B$100='Modeling_Weekly production'!$B4)*1)</f>
        <v>6837</v>
      </c>
    </row>
    <row r="5" spans="2:7" s="27" customFormat="1" x14ac:dyDescent="0.45">
      <c r="B5" s="27">
        <v>3</v>
      </c>
      <c r="C5" s="38">
        <f>+SUMPRODUCT('Modeling_Daily production'!D$3:D$100,('Modeling_Daily production'!$B$3:$B$100='Modeling_Weekly production'!$B5)*1)</f>
        <v>4305</v>
      </c>
      <c r="D5" s="38">
        <f>+SUMPRODUCT('Modeling_Daily production'!E$3:E$100,('Modeling_Daily production'!$B$3:$B$100='Modeling_Weekly production'!$B5)*1)</f>
        <v>9690</v>
      </c>
      <c r="E5" s="38">
        <f>+SUMPRODUCT('Modeling_Daily production'!F$3:F$100,('Modeling_Daily production'!$B$3:$B$100='Modeling_Weekly production'!$B5)*1)</f>
        <v>9028</v>
      </c>
      <c r="F5" s="38">
        <f>+SUMPRODUCT('Modeling_Daily production'!G$3:G$100,('Modeling_Daily production'!$B$3:$B$100='Modeling_Weekly production'!$B5)*1)</f>
        <v>10276</v>
      </c>
      <c r="G5" s="38">
        <f>+SUMPRODUCT('Modeling_Daily production'!H$3:H$100,('Modeling_Daily production'!$B$3:$B$100='Modeling_Weekly production'!$B5)*1)</f>
        <v>10027</v>
      </c>
    </row>
    <row r="6" spans="2:7" s="27" customFormat="1" x14ac:dyDescent="0.45">
      <c r="B6" s="27">
        <v>4</v>
      </c>
      <c r="C6" s="38">
        <f>+SUMPRODUCT('Modeling_Daily production'!D$3:D$100,('Modeling_Daily production'!$B$3:$B$100='Modeling_Weekly production'!$B6)*1)</f>
        <v>10168.06</v>
      </c>
      <c r="D6" s="38">
        <f>+SUMPRODUCT('Modeling_Daily production'!E$3:E$100,('Modeling_Daily production'!$B$3:$B$100='Modeling_Weekly production'!$B6)*1)</f>
        <v>9902.42</v>
      </c>
      <c r="E6" s="38">
        <f>+SUMPRODUCT('Modeling_Daily production'!F$3:F$100,('Modeling_Daily production'!$B$3:$B$100='Modeling_Weekly production'!$B6)*1)</f>
        <v>9346</v>
      </c>
      <c r="F6" s="38">
        <f>+SUMPRODUCT('Modeling_Daily production'!G$3:G$100,('Modeling_Daily production'!$B$3:$B$100='Modeling_Weekly production'!$B6)*1)</f>
        <v>12451</v>
      </c>
      <c r="G6" s="38">
        <f>+SUMPRODUCT('Modeling_Daily production'!H$3:H$100,('Modeling_Daily production'!$B$3:$B$100='Modeling_Weekly production'!$B6)*1)</f>
        <v>10113.799999999999</v>
      </c>
    </row>
    <row r="7" spans="2:7" s="27" customFormat="1" x14ac:dyDescent="0.45">
      <c r="B7" s="27">
        <v>5</v>
      </c>
      <c r="C7" s="38">
        <f>+SUMPRODUCT('Modeling_Daily production'!D$3:D$100,('Modeling_Daily production'!$B$3:$B$100='Modeling_Weekly production'!$B7)*1)</f>
        <v>8023</v>
      </c>
      <c r="D7" s="38">
        <f>+SUMPRODUCT('Modeling_Daily production'!E$3:E$100,('Modeling_Daily production'!$B$3:$B$100='Modeling_Weekly production'!$B7)*1)</f>
        <v>7274</v>
      </c>
      <c r="E7" s="38">
        <f>+SUMPRODUCT('Modeling_Daily production'!F$3:F$100,('Modeling_Daily production'!$B$3:$B$100='Modeling_Weekly production'!$B7)*1)</f>
        <v>6453</v>
      </c>
      <c r="F7" s="38">
        <f>+SUMPRODUCT('Modeling_Daily production'!G$3:G$100,('Modeling_Daily production'!$B$3:$B$100='Modeling_Weekly production'!$B7)*1)</f>
        <v>13851</v>
      </c>
      <c r="G7" s="38">
        <f>+SUMPRODUCT('Modeling_Daily production'!H$3:H$100,('Modeling_Daily production'!$B$3:$B$100='Modeling_Weekly production'!$B7)*1)</f>
        <v>8628</v>
      </c>
    </row>
    <row r="8" spans="2:7" s="27" customFormat="1" x14ac:dyDescent="0.45">
      <c r="B8" s="27">
        <v>6</v>
      </c>
      <c r="C8" s="38">
        <f>+SUMPRODUCT('Modeling_Daily production'!D$3:D$100,('Modeling_Daily production'!$B$3:$B$100='Modeling_Weekly production'!$B8)*1)</f>
        <v>5407.1299999999992</v>
      </c>
      <c r="D8" s="38">
        <f>+SUMPRODUCT('Modeling_Daily production'!E$3:E$100,('Modeling_Daily production'!$B$3:$B$100='Modeling_Weekly production'!$B8)*1)</f>
        <v>10353.759999999998</v>
      </c>
      <c r="E8" s="38">
        <f>+SUMPRODUCT('Modeling_Daily production'!F$3:F$100,('Modeling_Daily production'!$B$3:$B$100='Modeling_Weekly production'!$B8)*1)</f>
        <v>10146.1</v>
      </c>
      <c r="F8" s="38">
        <f>+SUMPRODUCT('Modeling_Daily production'!G$3:G$100,('Modeling_Daily production'!$B$3:$B$100='Modeling_Weekly production'!$B8)*1)</f>
        <v>9559.9399999999987</v>
      </c>
      <c r="G8" s="38">
        <f>+SUMPRODUCT('Modeling_Daily production'!H$3:H$100,('Modeling_Daily production'!$B$3:$B$100='Modeling_Weekly production'!$B8)*1)</f>
        <v>5481.12</v>
      </c>
    </row>
    <row r="9" spans="2:7" s="27" customFormat="1" x14ac:dyDescent="0.45">
      <c r="B9" s="27">
        <v>7</v>
      </c>
      <c r="C9" s="38">
        <f>+SUMPRODUCT('Modeling_Daily production'!D$3:D$100,('Modeling_Daily production'!$B$3:$B$100='Modeling_Weekly production'!$B9)*1)</f>
        <v>5084</v>
      </c>
      <c r="D9" s="38">
        <f>+SUMPRODUCT('Modeling_Daily production'!E$3:E$100,('Modeling_Daily production'!$B$3:$B$100='Modeling_Weekly production'!$B9)*1)</f>
        <v>8436</v>
      </c>
      <c r="E9" s="38">
        <f>+SUMPRODUCT('Modeling_Daily production'!F$3:F$100,('Modeling_Daily production'!$B$3:$B$100='Modeling_Weekly production'!$B9)*1)</f>
        <v>9009</v>
      </c>
      <c r="F9" s="38">
        <f>+SUMPRODUCT('Modeling_Daily production'!G$3:G$100,('Modeling_Daily production'!$B$3:$B$100='Modeling_Weekly production'!$B9)*1)</f>
        <v>11862</v>
      </c>
      <c r="G9" s="38">
        <f>+SUMPRODUCT('Modeling_Daily production'!H$3:H$100,('Modeling_Daily production'!$B$3:$B$100='Modeling_Weekly production'!$B9)*1)</f>
        <v>9899</v>
      </c>
    </row>
    <row r="10" spans="2:7" s="27" customFormat="1" x14ac:dyDescent="0.45">
      <c r="B10" s="27">
        <v>8</v>
      </c>
      <c r="C10" s="38">
        <f>+SUMPRODUCT('Modeling_Daily production'!D$3:D$100,('Modeling_Daily production'!$B$3:$B$100='Modeling_Weekly production'!$B10)*1)</f>
        <v>5705</v>
      </c>
      <c r="D10" s="38">
        <f>+SUMPRODUCT('Modeling_Daily production'!E$3:E$100,('Modeling_Daily production'!$B$3:$B$100='Modeling_Weekly production'!$B10)*1)</f>
        <v>8375</v>
      </c>
      <c r="E10" s="38">
        <f>+SUMPRODUCT('Modeling_Daily production'!F$3:F$100,('Modeling_Daily production'!$B$3:$B$100='Modeling_Weekly production'!$B10)*1)</f>
        <v>8756</v>
      </c>
      <c r="F10" s="38">
        <f>+SUMPRODUCT('Modeling_Daily production'!G$3:G$100,('Modeling_Daily production'!$B$3:$B$100='Modeling_Weekly production'!$B10)*1)</f>
        <v>10772</v>
      </c>
      <c r="G10" s="38">
        <f>+SUMPRODUCT('Modeling_Daily production'!H$3:H$100,('Modeling_Daily production'!$B$3:$B$100='Modeling_Weekly production'!$B10)*1)</f>
        <v>12180</v>
      </c>
    </row>
    <row r="11" spans="2:7" s="27" customFormat="1" x14ac:dyDescent="0.45">
      <c r="B11" s="27">
        <v>9</v>
      </c>
      <c r="C11" s="38">
        <f>+SUMPRODUCT('Modeling_Daily production'!D$3:D$100,('Modeling_Daily production'!$B$3:$B$100='Modeling_Weekly production'!$B11)*1)</f>
        <v>9181</v>
      </c>
      <c r="D11" s="38">
        <f>+SUMPRODUCT('Modeling_Daily production'!E$3:E$100,('Modeling_Daily production'!$B$3:$B$100='Modeling_Weekly production'!$B11)*1)</f>
        <v>6829</v>
      </c>
      <c r="E11" s="38">
        <f>+SUMPRODUCT('Modeling_Daily production'!F$3:F$100,('Modeling_Daily production'!$B$3:$B$100='Modeling_Weekly production'!$B11)*1)</f>
        <v>9289</v>
      </c>
      <c r="F11" s="38">
        <f>+SUMPRODUCT('Modeling_Daily production'!G$3:G$100,('Modeling_Daily production'!$B$3:$B$100='Modeling_Weekly production'!$B11)*1)</f>
        <v>8236</v>
      </c>
      <c r="G11" s="38">
        <f>+SUMPRODUCT('Modeling_Daily production'!H$3:H$100,('Modeling_Daily production'!$B$3:$B$100='Modeling_Weekly production'!$B11)*1)</f>
        <v>9847</v>
      </c>
    </row>
    <row r="12" spans="2:7" s="27" customFormat="1" x14ac:dyDescent="0.45">
      <c r="B12" s="27">
        <v>10</v>
      </c>
      <c r="C12" s="38">
        <f>+SUMPRODUCT('Modeling_Daily production'!D$3:D$100,('Modeling_Daily production'!$B$3:$B$100='Modeling_Weekly production'!$B12)*1)</f>
        <v>9897</v>
      </c>
      <c r="D12" s="38">
        <f>+SUMPRODUCT('Modeling_Daily production'!E$3:E$100,('Modeling_Daily production'!$B$3:$B$100='Modeling_Weekly production'!$B12)*1)</f>
        <v>10856</v>
      </c>
      <c r="E12" s="38">
        <f>+SUMPRODUCT('Modeling_Daily production'!F$3:F$100,('Modeling_Daily production'!$B$3:$B$100='Modeling_Weekly production'!$B12)*1)</f>
        <v>9699</v>
      </c>
      <c r="F12" s="38">
        <f>+SUMPRODUCT('Modeling_Daily production'!G$3:G$100,('Modeling_Daily production'!$B$3:$B$100='Modeling_Weekly production'!$B12)*1)</f>
        <v>2370</v>
      </c>
      <c r="G12" s="38">
        <f>+SUMPRODUCT('Modeling_Daily production'!H$3:H$100,('Modeling_Daily production'!$B$3:$B$100='Modeling_Weekly production'!$B12)*1)</f>
        <v>8274</v>
      </c>
    </row>
    <row r="13" spans="2:7" s="27" customFormat="1" x14ac:dyDescent="0.45">
      <c r="B13" s="27">
        <v>11</v>
      </c>
      <c r="C13" s="38">
        <f>+SUMPRODUCT('Modeling_Daily production'!D$3:D$100,('Modeling_Daily production'!$B$3:$B$100='Modeling_Weekly production'!$B13)*1)</f>
        <v>8763.56</v>
      </c>
      <c r="D13" s="38">
        <f>+SUMPRODUCT('Modeling_Daily production'!E$3:E$100,('Modeling_Daily production'!$B$3:$B$100='Modeling_Weekly production'!$B13)*1)</f>
        <v>7984.28</v>
      </c>
      <c r="E13" s="38">
        <f>+SUMPRODUCT('Modeling_Daily production'!F$3:F$100,('Modeling_Daily production'!$B$3:$B$100='Modeling_Weekly production'!$B13)*1)</f>
        <v>8822</v>
      </c>
      <c r="F13" s="38">
        <f>+SUMPRODUCT('Modeling_Daily production'!G$3:G$100,('Modeling_Daily production'!$B$3:$B$100='Modeling_Weekly production'!$B13)*1)</f>
        <v>2755</v>
      </c>
      <c r="G13" s="38">
        <f>+SUMPRODUCT('Modeling_Daily production'!H$3:H$100,('Modeling_Daily production'!$B$3:$B$100='Modeling_Weekly production'!$B13)*1)</f>
        <v>4386</v>
      </c>
    </row>
    <row r="14" spans="2:7" s="27" customFormat="1" x14ac:dyDescent="0.45">
      <c r="B14" s="27">
        <v>12</v>
      </c>
      <c r="C14" s="38">
        <f>+SUMPRODUCT('Modeling_Daily production'!D$3:D$100,('Modeling_Daily production'!$B$3:$B$100='Modeling_Weekly production'!$B14)*1)</f>
        <v>7338</v>
      </c>
      <c r="D14" s="38">
        <f>+SUMPRODUCT('Modeling_Daily production'!E$3:E$100,('Modeling_Daily production'!$B$3:$B$100='Modeling_Weekly production'!$B14)*1)</f>
        <v>10100</v>
      </c>
      <c r="E14" s="38">
        <f>+SUMPRODUCT('Modeling_Daily production'!F$3:F$100,('Modeling_Daily production'!$B$3:$B$100='Modeling_Weekly production'!$B14)*1)</f>
        <v>7032</v>
      </c>
      <c r="F14" s="38">
        <f>+SUMPRODUCT('Modeling_Daily production'!G$3:G$100,('Modeling_Daily production'!$B$3:$B$100='Modeling_Weekly production'!$B14)*1)</f>
        <v>3998</v>
      </c>
      <c r="G14" s="38">
        <f>+SUMPRODUCT('Modeling_Daily production'!H$3:H$100,('Modeling_Daily production'!$B$3:$B$100='Modeling_Weekly production'!$B14)*1)</f>
        <v>11356</v>
      </c>
    </row>
    <row r="15" spans="2:7" s="27" customFormat="1" x14ac:dyDescent="0.45">
      <c r="B15" s="27">
        <v>13</v>
      </c>
      <c r="C15" s="38">
        <f>+SUMPRODUCT('Modeling_Daily production'!D$3:D$100,('Modeling_Daily production'!$B$3:$B$100='Modeling_Weekly production'!$B15)*1)</f>
        <v>10444</v>
      </c>
      <c r="D15" s="38">
        <f>+SUMPRODUCT('Modeling_Daily production'!E$3:E$100,('Modeling_Daily production'!$B$3:$B$100='Modeling_Weekly production'!$B15)*1)</f>
        <v>5490</v>
      </c>
      <c r="E15" s="38">
        <f>+SUMPRODUCT('Modeling_Daily production'!F$3:F$100,('Modeling_Daily production'!$B$3:$B$100='Modeling_Weekly production'!$B15)*1)</f>
        <v>9955</v>
      </c>
      <c r="F15" s="38">
        <f>+SUMPRODUCT('Modeling_Daily production'!G$3:G$100,('Modeling_Daily production'!$B$3:$B$100='Modeling_Weekly production'!$B15)*1)</f>
        <v>6729.4</v>
      </c>
      <c r="G15" s="38">
        <f>+SUMPRODUCT('Modeling_Daily production'!H$3:H$100,('Modeling_Daily production'!$B$3:$B$100='Modeling_Weekly production'!$B15)*1)</f>
        <v>8673</v>
      </c>
    </row>
    <row r="16" spans="2:7" s="27" customFormat="1" x14ac:dyDescent="0.45">
      <c r="B16" s="27">
        <v>14</v>
      </c>
      <c r="C16" s="38">
        <f>+SUMPRODUCT('Modeling_Daily production'!D$3:D$100,('Modeling_Daily production'!$B$3:$B$100='Modeling_Weekly production'!$B16)*1)</f>
        <v>7087.96</v>
      </c>
      <c r="D16" s="38">
        <f>+SUMPRODUCT('Modeling_Daily production'!E$3:E$100,('Modeling_Daily production'!$B$3:$B$100='Modeling_Weekly production'!$B16)*1)</f>
        <v>7066.92</v>
      </c>
      <c r="E16" s="38">
        <f>+SUMPRODUCT('Modeling_Daily production'!F$3:F$100,('Modeling_Daily production'!$B$3:$B$100='Modeling_Weekly production'!$B16)*1)</f>
        <v>7741.4</v>
      </c>
      <c r="F16" s="38">
        <f>+SUMPRODUCT('Modeling_Daily production'!G$3:G$100,('Modeling_Daily production'!$B$3:$B$100='Modeling_Weekly production'!$B16)*1)</f>
        <v>8909</v>
      </c>
      <c r="G16" s="38">
        <f>+SUMPRODUCT('Modeling_Daily production'!H$3:H$100,('Modeling_Daily production'!$B$3:$B$100='Modeling_Weekly production'!$B16)*1)</f>
        <v>3333</v>
      </c>
    </row>
    <row r="17" s="27" customFormat="1" x14ac:dyDescent="0.4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Instructions</vt:lpstr>
      <vt:lpstr>Databases_Stepped Data</vt:lpstr>
      <vt:lpstr>Paste special</vt:lpstr>
      <vt:lpstr>Modeling_Scenarios</vt:lpstr>
      <vt:lpstr>Modeling_Daily production</vt:lpstr>
      <vt:lpstr>Modeling_Weekly production</vt:lpstr>
      <vt:lpstr>Incentive</vt:lpstr>
      <vt:lpstr>Min_Prod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Vargas</dc:creator>
  <cp:lastModifiedBy>Daniela Vargas</cp:lastModifiedBy>
  <dcterms:created xsi:type="dcterms:W3CDTF">2017-04-16T18:34:46Z</dcterms:created>
  <dcterms:modified xsi:type="dcterms:W3CDTF">2017-05-11T06:30:46Z</dcterms:modified>
</cp:coreProperties>
</file>